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chelinskii_a\Desktop\"/>
    </mc:Choice>
  </mc:AlternateContent>
  <bookViews>
    <workbookView xWindow="600" yWindow="30" windowWidth="11745" windowHeight="8505" tabRatio="601"/>
  </bookViews>
  <sheets>
    <sheet name="доходи" sheetId="15" r:id="rId1"/>
    <sheet name="борг" sheetId="16" r:id="rId2"/>
    <sheet name="зп" sheetId="17" r:id="rId3"/>
    <sheet name="єдиний" sheetId="18" r:id="rId4"/>
  </sheets>
  <definedNames>
    <definedName name="_xlnm.Print_Titles" localSheetId="1">борг!$A:$A</definedName>
    <definedName name="_xlnm.Print_Titles" localSheetId="0">доходи!$A:$A,доходи!$4:$5</definedName>
    <definedName name="_xlnm.Print_Titles" localSheetId="3">єдиний!$A:$A</definedName>
    <definedName name="_xlnm.Print_Titles" localSheetId="2">зп!$A:$A</definedName>
    <definedName name="_xlnm.Print_Area" localSheetId="1">борг!$A$1:$AL$12</definedName>
    <definedName name="_xlnm.Print_Area" localSheetId="0">доходи!$A$1:$AK$53</definedName>
    <definedName name="_xlnm.Print_Area" localSheetId="3">єдиний!$A$1:$AK$10</definedName>
    <definedName name="_xlnm.Print_Area" localSheetId="2">зп!$A$1:$AK$11</definedName>
  </definedNames>
  <calcPr calcId="162913" fullCalcOnLoad="1"/>
</workbook>
</file>

<file path=xl/calcChain.xml><?xml version="1.0" encoding="utf-8"?>
<calcChain xmlns="http://schemas.openxmlformats.org/spreadsheetml/2006/main">
  <c r="AD40" i="15" l="1"/>
  <c r="J46" i="15"/>
  <c r="F52" i="15"/>
  <c r="F45" i="15"/>
  <c r="G45" i="15"/>
  <c r="AG45" i="15"/>
  <c r="AG52" i="15"/>
  <c r="AH29" i="15"/>
  <c r="AG25" i="15"/>
  <c r="AH25" i="15"/>
  <c r="I6" i="18"/>
  <c r="I25" i="15"/>
  <c r="H25" i="15"/>
  <c r="G37" i="15"/>
  <c r="F25" i="15"/>
  <c r="L6" i="17"/>
  <c r="R40" i="15"/>
  <c r="R13" i="15"/>
  <c r="AJ40" i="15"/>
  <c r="AI52" i="15"/>
  <c r="AK39" i="15"/>
  <c r="AK38" i="15"/>
  <c r="AK37" i="15"/>
  <c r="AK17" i="15"/>
  <c r="AH38" i="15"/>
  <c r="J26" i="15"/>
  <c r="AK6" i="18"/>
  <c r="AJ6" i="18"/>
  <c r="AI6" i="18"/>
  <c r="Y6" i="18"/>
  <c r="X6" i="18"/>
  <c r="W6" i="18"/>
  <c r="V6" i="18"/>
  <c r="U6" i="18"/>
  <c r="T6" i="18"/>
  <c r="S6" i="18"/>
  <c r="R6" i="18"/>
  <c r="Q6" i="18"/>
  <c r="G6" i="18"/>
  <c r="F6" i="18"/>
  <c r="E6" i="18"/>
  <c r="AB6" i="18"/>
  <c r="AA6" i="18"/>
  <c r="Z6" i="18"/>
  <c r="Y6" i="17"/>
  <c r="X6" i="17"/>
  <c r="W6" i="17"/>
  <c r="V6" i="17"/>
  <c r="U6" i="17"/>
  <c r="T6" i="17"/>
  <c r="S6" i="17"/>
  <c r="R6" i="17"/>
  <c r="Q6" i="17"/>
  <c r="P6" i="17"/>
  <c r="O6" i="17"/>
  <c r="N6" i="17"/>
  <c r="K6" i="17"/>
  <c r="J6" i="17"/>
  <c r="I6" i="17"/>
  <c r="H6" i="17"/>
  <c r="G6" i="17"/>
  <c r="F6" i="17"/>
  <c r="E6" i="17"/>
  <c r="AK6" i="17"/>
  <c r="AJ6" i="17"/>
  <c r="AI6" i="17"/>
  <c r="AH6" i="17"/>
  <c r="AG6" i="17"/>
  <c r="AF6" i="17"/>
  <c r="AB6" i="17"/>
  <c r="AA6" i="17"/>
  <c r="Z6" i="17"/>
  <c r="AD31" i="15"/>
  <c r="E45" i="15"/>
  <c r="E52" i="15"/>
  <c r="G46" i="15"/>
  <c r="L6" i="18"/>
  <c r="K52" i="15"/>
  <c r="B40" i="15"/>
  <c r="D30" i="15"/>
  <c r="D7" i="15"/>
  <c r="D8" i="15"/>
  <c r="B9" i="15"/>
  <c r="C9" i="15"/>
  <c r="D9" i="15"/>
  <c r="D10" i="15"/>
  <c r="D11" i="15"/>
  <c r="D12" i="15"/>
  <c r="D14" i="15"/>
  <c r="B15" i="15"/>
  <c r="B13" i="15"/>
  <c r="C15" i="15"/>
  <c r="D15" i="15"/>
  <c r="C13" i="15"/>
  <c r="D13" i="15"/>
  <c r="D16" i="15"/>
  <c r="D17" i="15"/>
  <c r="D18" i="15"/>
  <c r="D19" i="15"/>
  <c r="D20" i="15"/>
  <c r="D22" i="15"/>
  <c r="D23" i="15"/>
  <c r="D24" i="15"/>
  <c r="C25" i="15"/>
  <c r="D26" i="15"/>
  <c r="D27" i="15"/>
  <c r="D28" i="15"/>
  <c r="D29" i="15"/>
  <c r="B31" i="15"/>
  <c r="C31" i="15"/>
  <c r="D31" i="15"/>
  <c r="D32" i="15"/>
  <c r="D33" i="15"/>
  <c r="D34" i="15"/>
  <c r="D35" i="15"/>
  <c r="D36" i="15"/>
  <c r="D37" i="15"/>
  <c r="D38" i="15"/>
  <c r="D39" i="15"/>
  <c r="D41" i="15"/>
  <c r="D43" i="15"/>
  <c r="D44" i="15"/>
  <c r="B45" i="15"/>
  <c r="B52" i="15"/>
  <c r="C45" i="15"/>
  <c r="C52" i="15"/>
  <c r="D46" i="15"/>
  <c r="D47" i="15"/>
  <c r="D48" i="15"/>
  <c r="D49" i="15"/>
  <c r="D51" i="15"/>
  <c r="D53" i="15"/>
  <c r="Q31" i="15"/>
  <c r="P11" i="15"/>
  <c r="P10" i="15"/>
  <c r="AE6" i="18"/>
  <c r="AC6" i="18"/>
  <c r="AD6" i="18"/>
  <c r="AE6" i="17"/>
  <c r="AD6" i="17"/>
  <c r="AC6" i="17"/>
  <c r="AH6" i="18"/>
  <c r="AG6" i="18"/>
  <c r="AF6" i="18"/>
  <c r="AG31" i="15"/>
  <c r="AF31" i="15"/>
  <c r="O31" i="15"/>
  <c r="P31" i="15"/>
  <c r="G25" i="15"/>
  <c r="AA9" i="15"/>
  <c r="AA15" i="15"/>
  <c r="AA13" i="15"/>
  <c r="AA25" i="15"/>
  <c r="AB25" i="15"/>
  <c r="AA31" i="15"/>
  <c r="AA40" i="15"/>
  <c r="AB31" i="15"/>
  <c r="Z9" i="15"/>
  <c r="Z15" i="15"/>
  <c r="Z13" i="15"/>
  <c r="Z25" i="15"/>
  <c r="Z31" i="15"/>
  <c r="C6" i="18"/>
  <c r="B6" i="17"/>
  <c r="AH26" i="15"/>
  <c r="AE16" i="15"/>
  <c r="J38" i="15"/>
  <c r="AJ45" i="15"/>
  <c r="AJ52" i="15"/>
  <c r="AH45" i="15"/>
  <c r="AF45" i="15"/>
  <c r="AF52" i="15"/>
  <c r="Q25" i="15"/>
  <c r="Q15" i="15"/>
  <c r="Q13" i="15"/>
  <c r="Q9" i="15"/>
  <c r="AG9" i="15"/>
  <c r="AG15" i="15"/>
  <c r="AG13" i="15"/>
  <c r="AB50" i="15"/>
  <c r="R9" i="15"/>
  <c r="R15" i="15"/>
  <c r="S15" i="15"/>
  <c r="S25" i="15"/>
  <c r="R31" i="15"/>
  <c r="M21" i="15"/>
  <c r="L45" i="15"/>
  <c r="M45" i="15"/>
  <c r="K45" i="15"/>
  <c r="AJ9" i="15"/>
  <c r="AI9" i="15"/>
  <c r="AF9" i="15"/>
  <c r="AE50" i="15"/>
  <c r="AE22" i="15"/>
  <c r="AE21" i="15"/>
  <c r="AD9" i="15"/>
  <c r="AC9" i="15"/>
  <c r="AE9" i="15"/>
  <c r="Y46" i="15"/>
  <c r="X9" i="15"/>
  <c r="X40" i="15"/>
  <c r="W9" i="15"/>
  <c r="U31" i="15"/>
  <c r="U15" i="15"/>
  <c r="U13" i="15"/>
  <c r="U9" i="15"/>
  <c r="T9" i="15"/>
  <c r="T15" i="15"/>
  <c r="T13" i="15"/>
  <c r="T31" i="15"/>
  <c r="V31" i="15"/>
  <c r="O9" i="15"/>
  <c r="O15" i="15"/>
  <c r="O13" i="15"/>
  <c r="P13" i="15"/>
  <c r="N9" i="15"/>
  <c r="N15" i="15"/>
  <c r="N13" i="15"/>
  <c r="N31" i="15"/>
  <c r="P25" i="15"/>
  <c r="I9" i="15"/>
  <c r="J9" i="15"/>
  <c r="I15" i="15"/>
  <c r="I13" i="15"/>
  <c r="I31" i="15"/>
  <c r="J31" i="15"/>
  <c r="H9" i="15"/>
  <c r="H15" i="15"/>
  <c r="H13" i="15"/>
  <c r="H31" i="15"/>
  <c r="J25" i="15"/>
  <c r="F9" i="15"/>
  <c r="G9" i="15"/>
  <c r="F15" i="15"/>
  <c r="F13" i="15"/>
  <c r="F31" i="15"/>
  <c r="G31" i="15"/>
  <c r="V16" i="15"/>
  <c r="V17" i="15"/>
  <c r="V18" i="15"/>
  <c r="V19" i="15"/>
  <c r="V20" i="15"/>
  <c r="V21" i="15"/>
  <c r="V22" i="15"/>
  <c r="V23" i="15"/>
  <c r="V24" i="15"/>
  <c r="AI45" i="15"/>
  <c r="AD45" i="15"/>
  <c r="AD52" i="15"/>
  <c r="AC45" i="15"/>
  <c r="AA45" i="15"/>
  <c r="Z45" i="15"/>
  <c r="Z52" i="15"/>
  <c r="X45" i="15"/>
  <c r="X52" i="15"/>
  <c r="Y52" i="15"/>
  <c r="W45" i="15"/>
  <c r="W52" i="15"/>
  <c r="U45" i="15"/>
  <c r="U52" i="15"/>
  <c r="V52" i="15"/>
  <c r="T45" i="15"/>
  <c r="T52" i="15"/>
  <c r="R45" i="15"/>
  <c r="R52" i="15"/>
  <c r="Q45" i="15"/>
  <c r="Q52" i="15"/>
  <c r="O45" i="15"/>
  <c r="P45" i="15"/>
  <c r="N45" i="15"/>
  <c r="I45" i="15"/>
  <c r="I52" i="15"/>
  <c r="H45" i="15"/>
  <c r="H52" i="15"/>
  <c r="S50" i="15"/>
  <c r="L9" i="15"/>
  <c r="K9" i="15"/>
  <c r="B6" i="18"/>
  <c r="D6" i="18"/>
  <c r="C6" i="17"/>
  <c r="D6" i="17"/>
  <c r="AC52" i="15"/>
  <c r="N52" i="15"/>
  <c r="AJ15" i="15"/>
  <c r="AJ13" i="15"/>
  <c r="AJ31" i="15"/>
  <c r="AK31" i="15"/>
  <c r="AI15" i="15"/>
  <c r="AI13" i="15"/>
  <c r="AI31" i="15"/>
  <c r="AF15" i="15"/>
  <c r="AF13" i="15"/>
  <c r="AD15" i="15"/>
  <c r="AD13" i="15"/>
  <c r="AE15" i="15"/>
  <c r="AD25" i="15"/>
  <c r="AE31" i="15"/>
  <c r="AC15" i="15"/>
  <c r="AC13" i="15"/>
  <c r="AC40" i="15"/>
  <c r="AC25" i="15"/>
  <c r="AE25" i="15"/>
  <c r="AC31" i="15"/>
  <c r="X15" i="15"/>
  <c r="X13" i="15"/>
  <c r="X31" i="15"/>
  <c r="Y31" i="15"/>
  <c r="W15" i="15"/>
  <c r="W13" i="15"/>
  <c r="W40" i="15"/>
  <c r="W31" i="15"/>
  <c r="L15" i="15"/>
  <c r="L13" i="15"/>
  <c r="M13" i="15"/>
  <c r="L25" i="15"/>
  <c r="L31" i="15"/>
  <c r="M31" i="15"/>
  <c r="K15" i="15"/>
  <c r="M15" i="15"/>
  <c r="K13" i="15"/>
  <c r="K40" i="15"/>
  <c r="K25" i="15"/>
  <c r="M25" i="15"/>
  <c r="K31" i="15"/>
  <c r="E9" i="15"/>
  <c r="E15" i="15"/>
  <c r="E13" i="15"/>
  <c r="E25" i="15"/>
  <c r="E31" i="15"/>
  <c r="AK53" i="15"/>
  <c r="AK49" i="15"/>
  <c r="AK48" i="15"/>
  <c r="AK47" i="15"/>
  <c r="AK46" i="15"/>
  <c r="AK44" i="15"/>
  <c r="AK43" i="15"/>
  <c r="AK36" i="15"/>
  <c r="AK35" i="15"/>
  <c r="AK34" i="15"/>
  <c r="AK33" i="15"/>
  <c r="AK32" i="15"/>
  <c r="AK29" i="15"/>
  <c r="AK28" i="15"/>
  <c r="AK27" i="15"/>
  <c r="AK26" i="15"/>
  <c r="AK25" i="15"/>
  <c r="AK24" i="15"/>
  <c r="AK23" i="15"/>
  <c r="AK22" i="15"/>
  <c r="AK21" i="15"/>
  <c r="AK20" i="15"/>
  <c r="AK19" i="15"/>
  <c r="AK18" i="15"/>
  <c r="AK16" i="15"/>
  <c r="AK14" i="15"/>
  <c r="AK12" i="15"/>
  <c r="AK11" i="15"/>
  <c r="AK10" i="15"/>
  <c r="AK8" i="15"/>
  <c r="AK7" i="15"/>
  <c r="AH53" i="15"/>
  <c r="AH51" i="15"/>
  <c r="AH49" i="15"/>
  <c r="AH48" i="15"/>
  <c r="AH47" i="15"/>
  <c r="AH46" i="15"/>
  <c r="AH44" i="15"/>
  <c r="AH43" i="15"/>
  <c r="AH41" i="15"/>
  <c r="AH39" i="15"/>
  <c r="AH37" i="15"/>
  <c r="AH36" i="15"/>
  <c r="AH35" i="15"/>
  <c r="AH34" i="15"/>
  <c r="AH33" i="15"/>
  <c r="AH32" i="15"/>
  <c r="AH28" i="15"/>
  <c r="AH27" i="15"/>
  <c r="AH24" i="15"/>
  <c r="AH23" i="15"/>
  <c r="AH22" i="15"/>
  <c r="AH21" i="15"/>
  <c r="AH20" i="15"/>
  <c r="AH19" i="15"/>
  <c r="AH18" i="15"/>
  <c r="AH17" i="15"/>
  <c r="AH16" i="15"/>
  <c r="AH14" i="15"/>
  <c r="AH12" i="15"/>
  <c r="AH11" i="15"/>
  <c r="AH10" i="15"/>
  <c r="AH8" i="15"/>
  <c r="AH7" i="15"/>
  <c r="AE53" i="15"/>
  <c r="AE51" i="15"/>
  <c r="AE49" i="15"/>
  <c r="AE48" i="15"/>
  <c r="AE47" i="15"/>
  <c r="AE46" i="15"/>
  <c r="AE44" i="15"/>
  <c r="AE43" i="15"/>
  <c r="AE41" i="15"/>
  <c r="AE39" i="15"/>
  <c r="AE38" i="15"/>
  <c r="AE37" i="15"/>
  <c r="AE36" i="15"/>
  <c r="AE35" i="15"/>
  <c r="AE34" i="15"/>
  <c r="AE33" i="15"/>
  <c r="AE32" i="15"/>
  <c r="AE29" i="15"/>
  <c r="AE28" i="15"/>
  <c r="AE27" i="15"/>
  <c r="AE26" i="15"/>
  <c r="AE24" i="15"/>
  <c r="AE23" i="15"/>
  <c r="AE20" i="15"/>
  <c r="AE19" i="15"/>
  <c r="AE18" i="15"/>
  <c r="AE17" i="15"/>
  <c r="AE14" i="15"/>
  <c r="AE12" i="15"/>
  <c r="AE11" i="15"/>
  <c r="AE10" i="15"/>
  <c r="AE8" i="15"/>
  <c r="AE7" i="15"/>
  <c r="AB53" i="15"/>
  <c r="AB51" i="15"/>
  <c r="AB49" i="15"/>
  <c r="AB48" i="15"/>
  <c r="AB47" i="15"/>
  <c r="AB46" i="15"/>
  <c r="AB44" i="15"/>
  <c r="AB43" i="15"/>
  <c r="AB41" i="15"/>
  <c r="AB39" i="15"/>
  <c r="AB38" i="15"/>
  <c r="AB37" i="15"/>
  <c r="AB36" i="15"/>
  <c r="AB35" i="15"/>
  <c r="AB34" i="15"/>
  <c r="AB33" i="15"/>
  <c r="AB32" i="15"/>
  <c r="AB29" i="15"/>
  <c r="AB28" i="15"/>
  <c r="AB27" i="15"/>
  <c r="AB26" i="15"/>
  <c r="AB24" i="15"/>
  <c r="AB23" i="15"/>
  <c r="AB22" i="15"/>
  <c r="AB21" i="15"/>
  <c r="AB20" i="15"/>
  <c r="AB19" i="15"/>
  <c r="AB18" i="15"/>
  <c r="AB17" i="15"/>
  <c r="AB16" i="15"/>
  <c r="AB14" i="15"/>
  <c r="AB12" i="15"/>
  <c r="AB11" i="15"/>
  <c r="AB10" i="15"/>
  <c r="AB8" i="15"/>
  <c r="AB7" i="15"/>
  <c r="Y53" i="15"/>
  <c r="Y51" i="15"/>
  <c r="Y49" i="15"/>
  <c r="Y48" i="15"/>
  <c r="Y47" i="15"/>
  <c r="Y44" i="15"/>
  <c r="Y43" i="15"/>
  <c r="Y41" i="15"/>
  <c r="Y39" i="15"/>
  <c r="Y38" i="15"/>
  <c r="Y37" i="15"/>
  <c r="Y36" i="15"/>
  <c r="Y35" i="15"/>
  <c r="Y34" i="15"/>
  <c r="Y33" i="15"/>
  <c r="Y32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4" i="15"/>
  <c r="Y12" i="15"/>
  <c r="Y11" i="15"/>
  <c r="Y10" i="15"/>
  <c r="Y8" i="15"/>
  <c r="Y7" i="15"/>
  <c r="V53" i="15"/>
  <c r="V51" i="15"/>
  <c r="V49" i="15"/>
  <c r="V48" i="15"/>
  <c r="V47" i="15"/>
  <c r="V46" i="15"/>
  <c r="V44" i="15"/>
  <c r="V43" i="15"/>
  <c r="V41" i="15"/>
  <c r="V39" i="15"/>
  <c r="V38" i="15"/>
  <c r="V37" i="15"/>
  <c r="V36" i="15"/>
  <c r="V35" i="15"/>
  <c r="V34" i="15"/>
  <c r="V33" i="15"/>
  <c r="V32" i="15"/>
  <c r="V29" i="15"/>
  <c r="V28" i="15"/>
  <c r="V27" i="15"/>
  <c r="V26" i="15"/>
  <c r="V25" i="15"/>
  <c r="V14" i="15"/>
  <c r="V12" i="15"/>
  <c r="V11" i="15"/>
  <c r="V10" i="15"/>
  <c r="V8" i="15"/>
  <c r="V7" i="15"/>
  <c r="S53" i="15"/>
  <c r="S51" i="15"/>
  <c r="S49" i="15"/>
  <c r="S48" i="15"/>
  <c r="S47" i="15"/>
  <c r="S46" i="15"/>
  <c r="S44" i="15"/>
  <c r="S43" i="15"/>
  <c r="S41" i="15"/>
  <c r="S39" i="15"/>
  <c r="S38" i="15"/>
  <c r="S37" i="15"/>
  <c r="S36" i="15"/>
  <c r="S35" i="15"/>
  <c r="S34" i="15"/>
  <c r="S33" i="15"/>
  <c r="S32" i="15"/>
  <c r="S29" i="15"/>
  <c r="S28" i="15"/>
  <c r="S27" i="15"/>
  <c r="S26" i="15"/>
  <c r="S24" i="15"/>
  <c r="S23" i="15"/>
  <c r="S22" i="15"/>
  <c r="S21" i="15"/>
  <c r="S20" i="15"/>
  <c r="S19" i="15"/>
  <c r="S18" i="15"/>
  <c r="S17" i="15"/>
  <c r="S16" i="15"/>
  <c r="S14" i="15"/>
  <c r="S12" i="15"/>
  <c r="S11" i="15"/>
  <c r="S10" i="15"/>
  <c r="S8" i="15"/>
  <c r="S7" i="15"/>
  <c r="P53" i="15"/>
  <c r="P49" i="15"/>
  <c r="P48" i="15"/>
  <c r="P47" i="15"/>
  <c r="P46" i="15"/>
  <c r="P44" i="15"/>
  <c r="P43" i="15"/>
  <c r="P39" i="15"/>
  <c r="P38" i="15"/>
  <c r="P37" i="15"/>
  <c r="P36" i="15"/>
  <c r="P35" i="15"/>
  <c r="P34" i="15"/>
  <c r="P33" i="15"/>
  <c r="P32" i="15"/>
  <c r="P29" i="15"/>
  <c r="P28" i="15"/>
  <c r="P27" i="15"/>
  <c r="P26" i="15"/>
  <c r="P24" i="15"/>
  <c r="P23" i="15"/>
  <c r="P22" i="15"/>
  <c r="P21" i="15"/>
  <c r="P20" i="15"/>
  <c r="P19" i="15"/>
  <c r="P18" i="15"/>
  <c r="P17" i="15"/>
  <c r="P16" i="15"/>
  <c r="P14" i="15"/>
  <c r="P12" i="15"/>
  <c r="P9" i="15"/>
  <c r="P8" i="15"/>
  <c r="P7" i="15"/>
  <c r="M53" i="15"/>
  <c r="M51" i="15"/>
  <c r="M49" i="15"/>
  <c r="M48" i="15"/>
  <c r="M47" i="15"/>
  <c r="M46" i="15"/>
  <c r="M44" i="15"/>
  <c r="M43" i="15"/>
  <c r="M41" i="15"/>
  <c r="M39" i="15"/>
  <c r="M38" i="15"/>
  <c r="M37" i="15"/>
  <c r="M36" i="15"/>
  <c r="M35" i="15"/>
  <c r="M34" i="15"/>
  <c r="M33" i="15"/>
  <c r="M32" i="15"/>
  <c r="M29" i="15"/>
  <c r="M28" i="15"/>
  <c r="M27" i="15"/>
  <c r="M26" i="15"/>
  <c r="M24" i="15"/>
  <c r="M23" i="15"/>
  <c r="M22" i="15"/>
  <c r="M20" i="15"/>
  <c r="M19" i="15"/>
  <c r="M18" i="15"/>
  <c r="M17" i="15"/>
  <c r="M16" i="15"/>
  <c r="M14" i="15"/>
  <c r="M12" i="15"/>
  <c r="M11" i="15"/>
  <c r="M10" i="15"/>
  <c r="M8" i="15"/>
  <c r="M7" i="15"/>
  <c r="J53" i="15"/>
  <c r="J51" i="15"/>
  <c r="J49" i="15"/>
  <c r="J48" i="15"/>
  <c r="J47" i="15"/>
  <c r="J44" i="15"/>
  <c r="J43" i="15"/>
  <c r="J41" i="15"/>
  <c r="J39" i="15"/>
  <c r="J37" i="15"/>
  <c r="J36" i="15"/>
  <c r="J35" i="15"/>
  <c r="J34" i="15"/>
  <c r="J33" i="15"/>
  <c r="J32" i="15"/>
  <c r="J29" i="15"/>
  <c r="J28" i="15"/>
  <c r="J27" i="15"/>
  <c r="J24" i="15"/>
  <c r="J23" i="15"/>
  <c r="J22" i="15"/>
  <c r="J21" i="15"/>
  <c r="J20" i="15"/>
  <c r="J19" i="15"/>
  <c r="J18" i="15"/>
  <c r="J17" i="15"/>
  <c r="J16" i="15"/>
  <c r="J14" i="15"/>
  <c r="J12" i="15"/>
  <c r="J11" i="15"/>
  <c r="J10" i="15"/>
  <c r="J8" i="15"/>
  <c r="J7" i="15"/>
  <c r="G53" i="15"/>
  <c r="G51" i="15"/>
  <c r="G49" i="15"/>
  <c r="G48" i="15"/>
  <c r="G47" i="15"/>
  <c r="G44" i="15"/>
  <c r="G43" i="15"/>
  <c r="G41" i="15"/>
  <c r="G39" i="15"/>
  <c r="G38" i="15"/>
  <c r="G36" i="15"/>
  <c r="G35" i="15"/>
  <c r="G34" i="15"/>
  <c r="G33" i="15"/>
  <c r="G32" i="15"/>
  <c r="G29" i="15"/>
  <c r="G28" i="15"/>
  <c r="G27" i="15"/>
  <c r="G26" i="15"/>
  <c r="G24" i="15"/>
  <c r="G23" i="15"/>
  <c r="G22" i="15"/>
  <c r="G21" i="15"/>
  <c r="G20" i="15"/>
  <c r="G19" i="15"/>
  <c r="G18" i="15"/>
  <c r="G17" i="15"/>
  <c r="G16" i="15"/>
  <c r="G14" i="15"/>
  <c r="G12" i="15"/>
  <c r="G11" i="15"/>
  <c r="G10" i="15"/>
  <c r="G8" i="15"/>
  <c r="G7" i="15"/>
  <c r="P41" i="15"/>
  <c r="AK51" i="15"/>
  <c r="AK15" i="15"/>
  <c r="D25" i="15"/>
  <c r="AE45" i="15"/>
  <c r="AA52" i="15"/>
  <c r="V45" i="15"/>
  <c r="N40" i="15"/>
  <c r="AH31" i="15"/>
  <c r="AH9" i="15"/>
  <c r="AK41" i="15"/>
  <c r="AB15" i="15"/>
  <c r="S52" i="15"/>
  <c r="S45" i="15"/>
  <c r="S31" i="15"/>
  <c r="AE52" i="15"/>
  <c r="AE13" i="15"/>
  <c r="AE40" i="15"/>
  <c r="D45" i="15"/>
  <c r="D52" i="15"/>
  <c r="C40" i="15"/>
  <c r="D40" i="15"/>
  <c r="AB13" i="15"/>
  <c r="Z40" i="15"/>
  <c r="AB9" i="15"/>
  <c r="L52" i="15"/>
  <c r="M52" i="15"/>
  <c r="L40" i="15"/>
  <c r="M40" i="15"/>
  <c r="M9" i="15"/>
  <c r="O52" i="15"/>
  <c r="P52" i="15"/>
  <c r="P15" i="15"/>
  <c r="O40" i="15"/>
  <c r="P40" i="15"/>
  <c r="Q40" i="15"/>
  <c r="S13" i="15"/>
  <c r="S9" i="15"/>
  <c r="AK45" i="15"/>
  <c r="AK13" i="15"/>
  <c r="AI40" i="15"/>
  <c r="AK9" i="15"/>
  <c r="Y45" i="15"/>
  <c r="Y9" i="15"/>
  <c r="Y15" i="15"/>
  <c r="Y13" i="15"/>
  <c r="Y40" i="15"/>
  <c r="S40" i="15"/>
  <c r="AK40" i="15"/>
  <c r="V13" i="15"/>
  <c r="V15" i="15"/>
  <c r="U40" i="15"/>
  <c r="V9" i="15"/>
  <c r="T40" i="15"/>
  <c r="G52" i="15"/>
  <c r="F40" i="15"/>
  <c r="E40" i="15"/>
  <c r="G40" i="15"/>
  <c r="G13" i="15"/>
  <c r="G15" i="15"/>
  <c r="AB52" i="15"/>
  <c r="AB45" i="15"/>
  <c r="AB40" i="15"/>
  <c r="V40" i="15"/>
  <c r="J52" i="15"/>
  <c r="J45" i="15"/>
  <c r="J13" i="15"/>
  <c r="H40" i="15"/>
  <c r="J15" i="15"/>
  <c r="I40" i="15"/>
  <c r="J40" i="15"/>
  <c r="AH52" i="15"/>
  <c r="AH15" i="15"/>
  <c r="AH13" i="15"/>
  <c r="AG40" i="15"/>
  <c r="AF40" i="15"/>
  <c r="AH40" i="15"/>
</calcChain>
</file>

<file path=xl/comments1.xml><?xml version="1.0" encoding="utf-8"?>
<comments xmlns="http://schemas.openxmlformats.org/spreadsheetml/2006/main">
  <authors>
    <author>Dohody4</author>
  </authors>
  <commentList>
    <comment ref="A14" authorId="0" shapeId="0">
      <text>
        <r>
          <rPr>
            <b/>
            <sz val="10"/>
            <color indexed="81"/>
            <rFont val="Tahoma"/>
            <family val="2"/>
            <charset val="204"/>
          </rPr>
          <t>Dohody4:</t>
        </r>
        <r>
          <rPr>
            <sz val="10"/>
            <color indexed="81"/>
            <rFont val="Tahoma"/>
            <family val="2"/>
            <charset val="204"/>
          </rPr>
          <t xml:space="preserve">
110106
</t>
        </r>
      </text>
    </comment>
  </commentList>
</comments>
</file>

<file path=xl/sharedStrings.xml><?xml version="1.0" encoding="utf-8"?>
<sst xmlns="http://schemas.openxmlformats.org/spreadsheetml/2006/main" count="289" uniqueCount="96">
  <si>
    <t>% виконання</t>
  </si>
  <si>
    <t>м.Суми</t>
  </si>
  <si>
    <t xml:space="preserve">Фактично надійшло                 </t>
  </si>
  <si>
    <t>ЗАГАЛЬНИЙ ФОНД</t>
  </si>
  <si>
    <t>Всього доходів загального фонду (без трансфертів)</t>
  </si>
  <si>
    <t>СПЕЦІАЛЬНИЙ ФОНД</t>
  </si>
  <si>
    <t>Власні надходження бюджетних установ</t>
  </si>
  <si>
    <t>Надходження до цільового фонду міської ради</t>
  </si>
  <si>
    <t>Всього доходів спеціального фонду (без трансфертів)</t>
  </si>
  <si>
    <t>фіксований податок на доходи фізичних осіб від зайняття підприємницькою діяльністю </t>
  </si>
  <si>
    <t>Найменування платежів</t>
  </si>
  <si>
    <t>Всього заборгованість, в т.ч.:</t>
  </si>
  <si>
    <t>Плата за землю</t>
  </si>
  <si>
    <t>Надходження від орендної плати за користування цілісним майновим комплексом та іншим майном, що перебуває в комунальній власності (без ПДВ)</t>
  </si>
  <si>
    <t xml:space="preserve">на економічно активних підприємствах </t>
  </si>
  <si>
    <t xml:space="preserve">на підприємствах-банкрутах </t>
  </si>
  <si>
    <t xml:space="preserve">на економічно неактивних підприємствах </t>
  </si>
  <si>
    <t xml:space="preserve">1. Дані про розмір податкового боргу по податках і платежах до міського бюджету </t>
  </si>
  <si>
    <t>2. Дані про розмір заборгованості по заробітній платі</t>
  </si>
  <si>
    <t xml:space="preserve">3. Дані  щодо кількості платників єдиного податку </t>
  </si>
  <si>
    <t>Кількість платників єдиного податку</t>
  </si>
  <si>
    <t>юридичні особи</t>
  </si>
  <si>
    <t>фізичні особи</t>
  </si>
  <si>
    <t>Місцеві податки, всього</t>
  </si>
  <si>
    <t>Податок та збір на доходи фізичних осіб</t>
  </si>
  <si>
    <t xml:space="preserve">Податок на прибуток підприємств </t>
  </si>
  <si>
    <t>Акцизний податок з реалізації суб'єктами господарювання роздрібної торгівлі підакцизних товарів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</si>
  <si>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</si>
  <si>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Плата за надання інших адміністративних послуг</t>
  </si>
  <si>
    <t xml:space="preserve">Державне мито </t>
  </si>
  <si>
    <t>податок на майно, в т.ч.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</si>
  <si>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</si>
  <si>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</si>
  <si>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 xml:space="preserve">плата за тимчасове користування місцями, що знаходяться в комунальній власності для розташування рекламних засобів  </t>
  </si>
  <si>
    <t>Інші надходження (240603), в т.ч.:</t>
  </si>
  <si>
    <t>Податок на доходи фізичних осіб (60%)</t>
  </si>
  <si>
    <r>
      <t xml:space="preserve">        З</t>
    </r>
    <r>
      <rPr>
        <i/>
        <sz val="12"/>
        <rFont val="Times New Roman"/>
        <family val="1"/>
      </rPr>
      <t>емельний податок та орендна плата</t>
    </r>
  </si>
  <si>
    <t xml:space="preserve">        Транспортний податок </t>
  </si>
  <si>
    <t xml:space="preserve">      Збір за провадження деяких видів підприємницькоє діяльності, що справлявся до 1 січня 2015 року</t>
  </si>
  <si>
    <t xml:space="preserve">        Туристичний збір</t>
  </si>
  <si>
    <t xml:space="preserve">       Збір за паркування транспортних засобів</t>
  </si>
  <si>
    <t xml:space="preserve">       Єдиний податок        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</si>
  <si>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</si>
  <si>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Екологічний податок </t>
  </si>
  <si>
    <t>Плата за надання  адміністративних послуг (220100), в т.ч :</t>
  </si>
  <si>
    <t>Плата за розміщення тимчасово вільних коштів місцевих бюджетів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</si>
  <si>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</si>
  <si>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</si>
  <si>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податки, збори та обов'язкові платежі</t>
  </si>
  <si>
    <t>Відсотки за користування позиками, які надавалися з місцевих бюджетів</t>
  </si>
  <si>
    <t>Надходження коштів пайової участі у розвитку інфрастуктури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</si>
  <si>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</si>
  <si>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</si>
  <si>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Надходження до бюджету розвитку в т.ч.:**</t>
  </si>
  <si>
    <t xml:space="preserve">        Податок на нерухоме майно, відмінне від земельної ділянки</t>
  </si>
  <si>
    <t>Акцизний податок всього, в тому числі:</t>
  </si>
  <si>
    <t>Адміністративні штрафи та інші санкції в т.ч:</t>
  </si>
  <si>
    <t>2017 рік</t>
  </si>
  <si>
    <t>Акцизний податок з пального, виробленого в Україні</t>
  </si>
  <si>
    <t>Акцизний податок з пального, ввезеного на митну територію України</t>
  </si>
  <si>
    <t>штрафи, накладені адміністративною комісією</t>
  </si>
  <si>
    <t>штафи, накладені управлінням державного архітектурно-будівленого контролю</t>
  </si>
  <si>
    <t>штафи,накладені управлінням "Центр надання адміністративних послуг"</t>
  </si>
  <si>
    <t>м.Чернівці</t>
  </si>
  <si>
    <t>*</t>
  </si>
  <si>
    <t>*  інформація відсутня</t>
  </si>
  <si>
    <t>м.Херсон</t>
  </si>
  <si>
    <t>м. Житомир</t>
  </si>
  <si>
    <t>м. Житомир*</t>
  </si>
  <si>
    <t>м.Миколаїв</t>
  </si>
  <si>
    <t>м.Тернопіль</t>
  </si>
  <si>
    <t>Плата за гарантії, надані ВР АРК та міськими радами</t>
  </si>
  <si>
    <t>м.Івано-Франківськ</t>
  </si>
  <si>
    <t>м. Рівне</t>
  </si>
  <si>
    <t>м.Рівне</t>
  </si>
  <si>
    <t>м. Черкаси</t>
  </si>
  <si>
    <t>м.Черкаси</t>
  </si>
  <si>
    <t>м.Вінниця</t>
  </si>
  <si>
    <t>м. Вінниця</t>
  </si>
  <si>
    <t>м.Чернігів</t>
  </si>
  <si>
    <t>м. Чернігів</t>
  </si>
  <si>
    <t>м. Полтава</t>
  </si>
  <si>
    <t>м.Полтава</t>
  </si>
  <si>
    <t>Затверджено на 2018 рік (зі змінами)</t>
  </si>
  <si>
    <t xml:space="preserve"> Показники виконання дохідної частини бюджетів міст</t>
  </si>
  <si>
    <t>Плата за встановлення земельного сервітуту</t>
  </si>
  <si>
    <t>I півріччя 2017 року</t>
  </si>
  <si>
    <t>I півріччя 2018 року</t>
  </si>
  <si>
    <t>*  дані відсутні</t>
  </si>
  <si>
    <t xml:space="preserve"> за 9 місяців 2018 рік, тис. грн.</t>
  </si>
  <si>
    <t>9 місяців 2017 рік</t>
  </si>
  <si>
    <t>9 місяців 2018 рік</t>
  </si>
  <si>
    <t xml:space="preserve"> 9 місяців 2017 рік</t>
  </si>
  <si>
    <t xml:space="preserve"> 9 місяців 2018 рік</t>
  </si>
  <si>
    <t>9 місяців 2017 року</t>
  </si>
  <si>
    <t>9 місяців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</si>
</sst>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9" formatCode="_-* #,##0.00\ _г_р_н_._-;\-* #,##0.00\ _г_р_н_._-;_-* &quot;-&quot;??\ _г_р_н_._-;_-@_-"/>
    <numFmt numFmtId="188" formatCode="0.0"/>
    <numFmt numFmtId="197" formatCode="#,##0.0"/>
    <numFmt numFmtId="198" formatCode="#,##0.000"/>
    <numFmt numFmtId="212" formatCode="_-* #,##0_р_._-;\-* #,##0_р_._-;_-* &quot;-&quot;??_р_._-;_-@_-"/>
  </numFmts>
  <fonts count="34">
    <font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name val="Helv"/>
      <charset val="204"/>
    </font>
    <font>
      <sz val="10"/>
      <name val="Arial Cyr"/>
      <charset val="204"/>
    </font>
    <font>
      <b/>
      <sz val="16"/>
      <name val="Arial Narrow"/>
      <family val="2"/>
      <charset val="204"/>
    </font>
    <font>
      <b/>
      <sz val="12"/>
      <name val="Times New Roman"/>
      <family val="1"/>
    </font>
    <font>
      <sz val="11"/>
      <name val="Arial Cyr"/>
      <charset val="204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6"/>
      <color indexed="18"/>
      <name val="Arial Narrow"/>
      <family val="2"/>
      <charset val="204"/>
    </font>
    <font>
      <sz val="12"/>
      <name val="UkrainianLazurski"/>
      <charset val="204"/>
    </font>
    <font>
      <i/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i/>
      <sz val="12"/>
      <color indexed="9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21" fillId="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2" applyFont="1"/>
    <xf numFmtId="0" fontId="9" fillId="0" borderId="0" xfId="1" applyFont="1" applyBorder="1" applyAlignment="1"/>
    <xf numFmtId="0" fontId="1" fillId="0" borderId="0" xfId="2" applyFont="1" applyFill="1"/>
    <xf numFmtId="0" fontId="11" fillId="0" borderId="0" xfId="2" applyFont="1"/>
    <xf numFmtId="0" fontId="10" fillId="0" borderId="1" xfId="2" applyFont="1" applyFill="1" applyBorder="1" applyAlignment="1">
      <alignment wrapText="1"/>
    </xf>
    <xf numFmtId="0" fontId="1" fillId="0" borderId="0" xfId="2" applyFont="1" applyFill="1" applyBorder="1"/>
    <xf numFmtId="0" fontId="1" fillId="0" borderId="0" xfId="2" applyFont="1" applyBorder="1"/>
    <xf numFmtId="0" fontId="14" fillId="0" borderId="0" xfId="2" applyFont="1"/>
    <xf numFmtId="0" fontId="6" fillId="0" borderId="0" xfId="2" applyFont="1" applyAlignment="1">
      <alignment horizontal="center"/>
    </xf>
    <xf numFmtId="197" fontId="3" fillId="2" borderId="2" xfId="2" applyNumberFormat="1" applyFont="1" applyFill="1" applyBorder="1" applyAlignment="1">
      <alignment horizontal="right" vertical="center"/>
    </xf>
    <xf numFmtId="197" fontId="3" fillId="0" borderId="2" xfId="2" applyNumberFormat="1" applyFont="1" applyFill="1" applyBorder="1" applyAlignment="1">
      <alignment horizontal="right" vertical="center"/>
    </xf>
    <xf numFmtId="197" fontId="4" fillId="2" borderId="2" xfId="2" applyNumberFormat="1" applyFont="1" applyFill="1" applyBorder="1" applyAlignment="1">
      <alignment horizontal="right" vertical="center"/>
    </xf>
    <xf numFmtId="197" fontId="4" fillId="0" borderId="2" xfId="2" applyNumberFormat="1" applyFont="1" applyFill="1" applyBorder="1" applyAlignment="1">
      <alignment horizontal="right" vertical="center"/>
    </xf>
    <xf numFmtId="0" fontId="5" fillId="0" borderId="0" xfId="2" applyFont="1" applyBorder="1"/>
    <xf numFmtId="0" fontId="1" fillId="3" borderId="0" xfId="2" applyFont="1" applyFill="1"/>
    <xf numFmtId="0" fontId="17" fillId="0" borderId="2" xfId="2" applyFont="1" applyFill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197" fontId="2" fillId="3" borderId="2" xfId="2" applyNumberFormat="1" applyFont="1" applyFill="1" applyBorder="1" applyAlignment="1">
      <alignment horizontal="center" vertical="center"/>
    </xf>
    <xf numFmtId="197" fontId="18" fillId="0" borderId="2" xfId="2" applyNumberFormat="1" applyFont="1" applyFill="1" applyBorder="1" applyAlignment="1">
      <alignment horizontal="right" vertical="center"/>
    </xf>
    <xf numFmtId="197" fontId="3" fillId="0" borderId="2" xfId="2" applyNumberFormat="1" applyFont="1" applyFill="1" applyBorder="1" applyAlignment="1">
      <alignment horizontal="center" vertical="center"/>
    </xf>
    <xf numFmtId="197" fontId="19" fillId="0" borderId="2" xfId="2" applyNumberFormat="1" applyFont="1" applyFill="1" applyBorder="1" applyAlignment="1">
      <alignment horizontal="right" vertical="center"/>
    </xf>
    <xf numFmtId="49" fontId="3" fillId="0" borderId="2" xfId="2" applyNumberFormat="1" applyFont="1" applyBorder="1" applyAlignment="1">
      <alignment horizontal="left" vertical="top" wrapText="1"/>
    </xf>
    <xf numFmtId="49" fontId="2" fillId="3" borderId="2" xfId="2" applyNumberFormat="1" applyFont="1" applyFill="1" applyBorder="1" applyAlignment="1">
      <alignment horizontal="justify" vertical="top" wrapText="1"/>
    </xf>
    <xf numFmtId="49" fontId="12" fillId="0" borderId="2" xfId="2" applyNumberFormat="1" applyFont="1" applyBorder="1" applyAlignment="1">
      <alignment horizontal="justify" vertical="top" wrapText="1"/>
    </xf>
    <xf numFmtId="49" fontId="13" fillId="0" borderId="2" xfId="2" applyNumberFormat="1" applyFont="1" applyBorder="1" applyAlignment="1">
      <alignment horizontal="justify" vertical="top" wrapText="1"/>
    </xf>
    <xf numFmtId="49" fontId="3" fillId="0" borderId="2" xfId="2" applyNumberFormat="1" applyFont="1" applyBorder="1" applyAlignment="1">
      <alignment horizontal="justify" vertical="top" wrapText="1"/>
    </xf>
    <xf numFmtId="49" fontId="12" fillId="0" borderId="2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2" fillId="3" borderId="2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wrapText="1"/>
    </xf>
    <xf numFmtId="49" fontId="10" fillId="0" borderId="0" xfId="2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vertical="top" wrapText="1"/>
    </xf>
    <xf numFmtId="0" fontId="1" fillId="0" borderId="0" xfId="2" applyFont="1" applyAlignment="1"/>
    <xf numFmtId="0" fontId="2" fillId="0" borderId="2" xfId="2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97" fontId="3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1" fontId="3" fillId="0" borderId="2" xfId="3" applyNumberFormat="1" applyFont="1" applyFill="1" applyBorder="1" applyAlignment="1" applyProtection="1">
      <alignment horizontal="justify" vertical="center" wrapText="1"/>
    </xf>
    <xf numFmtId="197" fontId="2" fillId="3" borderId="2" xfId="0" applyNumberFormat="1" applyFont="1" applyFill="1" applyBorder="1" applyAlignment="1">
      <alignment horizontal="center"/>
    </xf>
    <xf numFmtId="197" fontId="3" fillId="0" borderId="2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vertical="center"/>
    </xf>
    <xf numFmtId="0" fontId="1" fillId="0" borderId="0" xfId="2" applyFont="1" applyAlignment="1">
      <alignment horizontal="center"/>
    </xf>
    <xf numFmtId="197" fontId="2" fillId="3" borderId="2" xfId="2" applyNumberFormat="1" applyFont="1" applyFill="1" applyBorder="1" applyAlignment="1">
      <alignment horizontal="right" vertical="center"/>
    </xf>
    <xf numFmtId="197" fontId="4" fillId="0" borderId="2" xfId="2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1" fontId="3" fillId="0" borderId="2" xfId="3" applyNumberFormat="1" applyFont="1" applyFill="1" applyBorder="1" applyAlignment="1" applyProtection="1">
      <alignment horizontal="left" vertical="center" wrapText="1"/>
    </xf>
    <xf numFmtId="0" fontId="14" fillId="0" borderId="0" xfId="2" applyFont="1" applyFill="1"/>
    <xf numFmtId="49" fontId="4" fillId="0" borderId="2" xfId="2" applyNumberFormat="1" applyFont="1" applyBorder="1" applyAlignment="1">
      <alignment horizontal="justify" vertical="top" wrapText="1"/>
    </xf>
    <xf numFmtId="197" fontId="22" fillId="0" borderId="2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justify" vertical="top" wrapText="1"/>
    </xf>
    <xf numFmtId="49" fontId="2" fillId="0" borderId="2" xfId="2" applyNumberFormat="1" applyFont="1" applyBorder="1" applyAlignment="1">
      <alignment horizontal="left" vertical="top" wrapText="1"/>
    </xf>
    <xf numFmtId="197" fontId="23" fillId="0" borderId="2" xfId="2" applyNumberFormat="1" applyFont="1" applyFill="1" applyBorder="1" applyAlignment="1">
      <alignment horizontal="right" vertical="center"/>
    </xf>
    <xf numFmtId="197" fontId="2" fillId="0" borderId="2" xfId="2" applyNumberFormat="1" applyFont="1" applyFill="1" applyBorder="1" applyAlignment="1">
      <alignment horizontal="right" vertical="center"/>
    </xf>
    <xf numFmtId="197" fontId="2" fillId="0" borderId="2" xfId="2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justify" vertical="top" wrapText="1"/>
    </xf>
    <xf numFmtId="2" fontId="4" fillId="0" borderId="2" xfId="2" applyNumberFormat="1" applyFont="1" applyFill="1" applyBorder="1" applyAlignment="1">
      <alignment horizontal="justify" vertical="top" wrapText="1"/>
    </xf>
    <xf numFmtId="49" fontId="2" fillId="0" borderId="2" xfId="2" applyNumberFormat="1" applyFont="1" applyBorder="1" applyAlignment="1">
      <alignment horizontal="justify" vertical="top" wrapText="1"/>
    </xf>
    <xf numFmtId="0" fontId="2" fillId="0" borderId="2" xfId="2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2" fontId="3" fillId="0" borderId="2" xfId="2" applyNumberFormat="1" applyFont="1" applyFill="1" applyBorder="1" applyAlignment="1">
      <alignment horizontal="justify" vertical="top" wrapText="1"/>
    </xf>
    <xf numFmtId="0" fontId="20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197" fontId="2" fillId="0" borderId="0" xfId="2" applyNumberFormat="1" applyFont="1" applyFill="1" applyBorder="1" applyAlignment="1">
      <alignment horizontal="center" vertical="center"/>
    </xf>
    <xf numFmtId="197" fontId="23" fillId="3" borderId="2" xfId="0" applyNumberFormat="1" applyFont="1" applyFill="1" applyBorder="1" applyAlignment="1">
      <alignment horizontal="center"/>
    </xf>
    <xf numFmtId="197" fontId="18" fillId="0" borderId="2" xfId="0" applyNumberFormat="1" applyFont="1" applyFill="1" applyBorder="1" applyAlignment="1">
      <alignment horizontal="center" vertical="center"/>
    </xf>
    <xf numFmtId="197" fontId="18" fillId="0" borderId="2" xfId="2" applyNumberFormat="1" applyFont="1" applyBorder="1" applyAlignment="1">
      <alignment horizontal="center"/>
    </xf>
    <xf numFmtId="197" fontId="18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97" fontId="24" fillId="0" borderId="2" xfId="2" applyNumberFormat="1" applyFont="1" applyFill="1" applyBorder="1" applyAlignment="1">
      <alignment horizontal="center" vertical="center"/>
    </xf>
    <xf numFmtId="197" fontId="18" fillId="0" borderId="2" xfId="2" applyNumberFormat="1" applyFont="1" applyFill="1" applyBorder="1" applyAlignment="1">
      <alignment vertical="center"/>
    </xf>
    <xf numFmtId="197" fontId="3" fillId="0" borderId="2" xfId="2" applyNumberFormat="1" applyFont="1" applyFill="1" applyBorder="1" applyAlignment="1">
      <alignment vertical="center"/>
    </xf>
    <xf numFmtId="197" fontId="2" fillId="0" borderId="2" xfId="2" applyNumberFormat="1" applyFont="1" applyFill="1" applyBorder="1" applyAlignment="1">
      <alignment vertical="center"/>
    </xf>
    <xf numFmtId="197" fontId="19" fillId="0" borderId="2" xfId="2" applyNumberFormat="1" applyFont="1" applyFill="1" applyBorder="1" applyAlignment="1">
      <alignment vertical="center"/>
    </xf>
    <xf numFmtId="197" fontId="4" fillId="0" borderId="2" xfId="2" applyNumberFormat="1" applyFont="1" applyFill="1" applyBorder="1" applyAlignment="1">
      <alignment vertical="center"/>
    </xf>
    <xf numFmtId="197" fontId="23" fillId="0" borderId="2" xfId="2" applyNumberFormat="1" applyFont="1" applyFill="1" applyBorder="1" applyAlignment="1">
      <alignment vertical="center"/>
    </xf>
    <xf numFmtId="197" fontId="2" fillId="3" borderId="2" xfId="2" applyNumberFormat="1" applyFont="1" applyFill="1" applyBorder="1" applyAlignment="1">
      <alignment vertical="center"/>
    </xf>
    <xf numFmtId="197" fontId="3" fillId="2" borderId="2" xfId="2" applyNumberFormat="1" applyFont="1" applyFill="1" applyBorder="1" applyAlignment="1">
      <alignment vertical="center"/>
    </xf>
    <xf numFmtId="197" fontId="4" fillId="2" borderId="2" xfId="2" applyNumberFormat="1" applyFont="1" applyFill="1" applyBorder="1" applyAlignment="1">
      <alignment vertical="center"/>
    </xf>
    <xf numFmtId="197" fontId="23" fillId="3" borderId="2" xfId="0" applyNumberFormat="1" applyFont="1" applyFill="1" applyBorder="1" applyAlignment="1">
      <alignment horizontal="center" vertical="center"/>
    </xf>
    <xf numFmtId="197" fontId="18" fillId="0" borderId="2" xfId="2" applyNumberFormat="1" applyFont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97" fontId="25" fillId="3" borderId="2" xfId="2" applyNumberFormat="1" applyFont="1" applyFill="1" applyBorder="1" applyAlignment="1">
      <alignment horizont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 wrapText="1"/>
    </xf>
    <xf numFmtId="197" fontId="26" fillId="0" borderId="2" xfId="2" applyNumberFormat="1" applyFont="1" applyFill="1" applyBorder="1" applyAlignment="1">
      <alignment horizontal="center" vertical="center"/>
    </xf>
    <xf numFmtId="197" fontId="26" fillId="2" borderId="2" xfId="2" applyNumberFormat="1" applyFont="1" applyFill="1" applyBorder="1" applyAlignment="1">
      <alignment horizontal="center" vertical="center"/>
    </xf>
    <xf numFmtId="212" fontId="25" fillId="3" borderId="2" xfId="4" applyNumberFormat="1" applyFont="1" applyFill="1" applyBorder="1" applyAlignment="1">
      <alignment horizontal="center" vertical="center"/>
    </xf>
    <xf numFmtId="212" fontId="26" fillId="0" borderId="2" xfId="4" applyNumberFormat="1" applyFont="1" applyFill="1" applyBorder="1" applyAlignment="1">
      <alignment horizontal="center" vertical="center"/>
    </xf>
    <xf numFmtId="212" fontId="27" fillId="0" borderId="2" xfId="4" applyNumberFormat="1" applyFont="1" applyFill="1" applyBorder="1" applyAlignment="1">
      <alignment horizontal="center" vertical="center"/>
    </xf>
    <xf numFmtId="212" fontId="26" fillId="0" borderId="2" xfId="4" applyNumberFormat="1" applyFont="1" applyFill="1" applyBorder="1" applyAlignment="1"/>
    <xf numFmtId="0" fontId="25" fillId="3" borderId="2" xfId="0" applyFont="1" applyFill="1" applyBorder="1" applyAlignment="1">
      <alignment horizontal="center" vertical="center" wrapText="1"/>
    </xf>
    <xf numFmtId="197" fontId="24" fillId="0" borderId="2" xfId="2" applyNumberFormat="1" applyFont="1" applyFill="1" applyBorder="1" applyAlignment="1">
      <alignment horizontal="right" vertical="center"/>
    </xf>
    <xf numFmtId="197" fontId="18" fillId="3" borderId="2" xfId="0" applyNumberFormat="1" applyFont="1" applyFill="1" applyBorder="1" applyAlignment="1">
      <alignment horizontal="center" vertical="center"/>
    </xf>
    <xf numFmtId="0" fontId="20" fillId="0" borderId="0" xfId="1" applyFont="1" applyBorder="1" applyAlignment="1"/>
    <xf numFmtId="49" fontId="20" fillId="0" borderId="0" xfId="1" applyNumberFormat="1" applyFont="1" applyFill="1" applyBorder="1" applyAlignment="1">
      <alignment wrapText="1"/>
    </xf>
    <xf numFmtId="197" fontId="29" fillId="0" borderId="2" xfId="2" applyNumberFormat="1" applyFont="1" applyFill="1" applyBorder="1" applyAlignment="1">
      <alignment horizontal="center" vertical="center"/>
    </xf>
    <xf numFmtId="197" fontId="19" fillId="0" borderId="2" xfId="2" applyNumberFormat="1" applyFont="1" applyFill="1" applyBorder="1" applyAlignment="1">
      <alignment horizontal="center" vertical="center"/>
    </xf>
    <xf numFmtId="197" fontId="25" fillId="0" borderId="2" xfId="0" applyNumberFormat="1" applyFont="1" applyFill="1" applyBorder="1" applyAlignment="1">
      <alignment horizontal="center" vertical="center" wrapText="1"/>
    </xf>
    <xf numFmtId="197" fontId="25" fillId="3" borderId="2" xfId="2" applyNumberFormat="1" applyFont="1" applyFill="1" applyBorder="1" applyAlignment="1">
      <alignment horizontal="center" vertical="center"/>
    </xf>
    <xf numFmtId="0" fontId="25" fillId="0" borderId="2" xfId="2" applyFont="1" applyBorder="1" applyAlignment="1">
      <alignment horizontal="center" vertical="center" wrapText="1"/>
    </xf>
    <xf numFmtId="197" fontId="22" fillId="0" borderId="2" xfId="2" applyNumberFormat="1" applyFont="1" applyFill="1" applyBorder="1" applyAlignment="1">
      <alignment horizontal="right" vertical="center"/>
    </xf>
    <xf numFmtId="197" fontId="26" fillId="0" borderId="2" xfId="0" applyNumberFormat="1" applyFont="1" applyBorder="1" applyAlignment="1">
      <alignment horizontal="center" vertical="center" wrapText="1"/>
    </xf>
    <xf numFmtId="197" fontId="26" fillId="0" borderId="0" xfId="0" applyNumberFormat="1" applyFont="1" applyBorder="1" applyAlignment="1">
      <alignment horizontal="center" vertical="center" wrapText="1"/>
    </xf>
    <xf numFmtId="197" fontId="1" fillId="0" borderId="0" xfId="2" applyNumberFormat="1" applyFont="1"/>
    <xf numFmtId="188" fontId="1" fillId="0" borderId="0" xfId="2" applyNumberFormat="1" applyFont="1" applyFill="1"/>
    <xf numFmtId="197" fontId="1" fillId="0" borderId="0" xfId="2" applyNumberFormat="1" applyFont="1" applyFill="1"/>
    <xf numFmtId="0" fontId="10" fillId="4" borderId="2" xfId="2" applyFont="1" applyFill="1" applyBorder="1" applyAlignment="1">
      <alignment wrapText="1"/>
    </xf>
    <xf numFmtId="0" fontId="10" fillId="4" borderId="2" xfId="2" applyFont="1" applyFill="1" applyBorder="1" applyAlignment="1">
      <alignment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vertical="center" wrapText="1"/>
    </xf>
    <xf numFmtId="197" fontId="3" fillId="4" borderId="2" xfId="2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197" fontId="3" fillId="0" borderId="2" xfId="2" applyNumberFormat="1" applyFont="1" applyFill="1" applyBorder="1" applyAlignment="1">
      <alignment horizontal="center"/>
    </xf>
    <xf numFmtId="0" fontId="25" fillId="0" borderId="2" xfId="2" applyFont="1" applyFill="1" applyBorder="1" applyAlignment="1">
      <alignment horizontal="center" vertical="center" wrapText="1"/>
    </xf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center" wrapText="1"/>
    </xf>
    <xf numFmtId="197" fontId="30" fillId="0" borderId="2" xfId="2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justify" vertical="top" wrapText="1"/>
    </xf>
    <xf numFmtId="197" fontId="18" fillId="5" borderId="2" xfId="0" applyNumberFormat="1" applyFont="1" applyFill="1" applyBorder="1" applyAlignment="1">
      <alignment horizontal="center" vertical="center"/>
    </xf>
    <xf numFmtId="0" fontId="0" fillId="0" borderId="0" xfId="2" applyFont="1"/>
    <xf numFmtId="197" fontId="31" fillId="0" borderId="2" xfId="2" applyNumberFormat="1" applyFont="1" applyFill="1" applyBorder="1" applyAlignment="1">
      <alignment horizontal="center" vertical="center"/>
    </xf>
    <xf numFmtId="197" fontId="32" fillId="0" borderId="2" xfId="2" applyNumberFormat="1" applyFont="1" applyFill="1" applyBorder="1" applyAlignment="1">
      <alignment horizontal="center" vertical="center"/>
    </xf>
    <xf numFmtId="197" fontId="33" fillId="0" borderId="2" xfId="2" applyNumberFormat="1" applyFont="1" applyFill="1" applyBorder="1" applyAlignment="1">
      <alignment horizontal="center" vertical="center"/>
    </xf>
    <xf numFmtId="198" fontId="4" fillId="0" borderId="2" xfId="2" applyNumberFormat="1" applyFont="1" applyFill="1" applyBorder="1" applyAlignment="1">
      <alignment horizontal="right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" fillId="0" borderId="6" xfId="2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Fill="1" applyBorder="1"/>
    <xf numFmtId="0" fontId="0" fillId="0" borderId="8" xfId="0" applyFill="1" applyBorder="1"/>
    <xf numFmtId="0" fontId="2" fillId="0" borderId="4" xfId="2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2" fontId="25" fillId="0" borderId="4" xfId="2" applyNumberFormat="1" applyFont="1" applyFill="1" applyBorder="1" applyAlignment="1">
      <alignment horizontal="center" vertical="center"/>
    </xf>
    <xf numFmtId="2" fontId="25" fillId="0" borderId="5" xfId="2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25" fillId="0" borderId="5" xfId="2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7" xfId="0" applyBorder="1"/>
  </cellXfs>
  <cellStyles count="6">
    <cellStyle name="Обычный" xfId="0" builtinId="0"/>
    <cellStyle name="Обычный_Sumy 1 pvr" xfId="1"/>
    <cellStyle name="Обычный_Sumy 12 month 2010" xfId="2"/>
    <cellStyle name="Обычный_Декадка с %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AK59"/>
  <sheetViews>
    <sheetView showZeros="0" tabSelected="1" view="pageBreakPreview" zoomScale="75" zoomScaleNormal="80" zoomScaleSheetLayoutView="75" workbookViewId="0">
      <selection activeCell="AD41" sqref="AD41"/>
    </sheetView>
  </sheetViews>
  <sheetFormatPr defaultColWidth="7.109375" defaultRowHeight="15"/>
  <cols>
    <col min="1" max="1" width="60.6640625" style="1" customWidth="1"/>
    <col min="2" max="2" width="12.44140625" style="3" customWidth="1"/>
    <col min="3" max="3" width="14" style="3" customWidth="1"/>
    <col min="4" max="4" width="13.21875" style="1" customWidth="1"/>
    <col min="5" max="5" width="15.33203125" style="1" customWidth="1"/>
    <col min="6" max="6" width="11" style="1" customWidth="1"/>
    <col min="7" max="7" width="18" style="1" customWidth="1"/>
    <col min="8" max="8" width="10.88671875" style="1" customWidth="1"/>
    <col min="9" max="9" width="10.77734375" style="1" customWidth="1"/>
    <col min="10" max="10" width="10.33203125" style="1" bestFit="1" customWidth="1"/>
    <col min="11" max="11" width="11.6640625" style="1" customWidth="1"/>
    <col min="12" max="12" width="10.6640625" style="1" customWidth="1"/>
    <col min="13" max="13" width="9.5546875" style="1" customWidth="1"/>
    <col min="14" max="15" width="11.6640625" style="1" customWidth="1"/>
    <col min="16" max="16" width="8.33203125" style="1" bestFit="1" customWidth="1"/>
    <col min="17" max="18" width="11.6640625" style="1" customWidth="1"/>
    <col min="19" max="19" width="9.109375" style="1" customWidth="1"/>
    <col min="20" max="21" width="11.6640625" style="1" customWidth="1"/>
    <col min="22" max="22" width="10" style="1" customWidth="1"/>
    <col min="23" max="23" width="10.5546875" style="1" customWidth="1"/>
    <col min="24" max="24" width="9.88671875" style="1" customWidth="1"/>
    <col min="25" max="25" width="8" style="1" bestFit="1" customWidth="1"/>
    <col min="26" max="26" width="12.44140625" style="1" bestFit="1" customWidth="1"/>
    <col min="27" max="27" width="10.77734375" style="1" customWidth="1"/>
    <col min="28" max="28" width="8.77734375" style="1" customWidth="1"/>
    <col min="29" max="29" width="10.88671875" style="1" customWidth="1"/>
    <col min="30" max="30" width="10.109375" style="1" customWidth="1"/>
    <col min="31" max="31" width="9.77734375" style="1" customWidth="1"/>
    <col min="32" max="32" width="11" style="1" customWidth="1"/>
    <col min="33" max="33" width="10.77734375" style="1" customWidth="1"/>
    <col min="34" max="34" width="11.33203125" style="1" customWidth="1"/>
    <col min="35" max="35" width="11.109375" style="1" customWidth="1"/>
    <col min="36" max="36" width="11.5546875" style="1" customWidth="1"/>
    <col min="37" max="37" width="10.77734375" style="1" customWidth="1"/>
    <col min="38" max="16384" width="7.109375" style="1"/>
  </cols>
  <sheetData>
    <row r="1" spans="1:37" ht="20.25">
      <c r="A1" s="2" t="s">
        <v>84</v>
      </c>
      <c r="B1" s="2"/>
      <c r="C1" s="2"/>
      <c r="D1" s="2"/>
    </row>
    <row r="2" spans="1:37" s="3" customFormat="1" ht="20.25">
      <c r="A2" s="47" t="s">
        <v>89</v>
      </c>
      <c r="B2" s="47"/>
      <c r="C2" s="47"/>
      <c r="D2" s="47"/>
      <c r="Z2" s="110"/>
      <c r="AA2" s="110"/>
      <c r="AG2" s="109"/>
    </row>
    <row r="3" spans="1:37" ht="20.25">
      <c r="A3" s="2"/>
      <c r="B3" s="4"/>
      <c r="D3" s="4"/>
    </row>
    <row r="4" spans="1:37">
      <c r="A4" s="135"/>
      <c r="B4" s="133" t="s">
        <v>1</v>
      </c>
      <c r="C4" s="134"/>
      <c r="D4" s="134"/>
      <c r="E4" s="133" t="s">
        <v>63</v>
      </c>
      <c r="F4" s="134"/>
      <c r="G4" s="134"/>
      <c r="H4" s="133" t="s">
        <v>66</v>
      </c>
      <c r="I4" s="134"/>
      <c r="J4" s="134"/>
      <c r="K4" s="133" t="s">
        <v>67</v>
      </c>
      <c r="L4" s="134"/>
      <c r="M4" s="134"/>
      <c r="N4" s="133" t="s">
        <v>69</v>
      </c>
      <c r="O4" s="137"/>
      <c r="P4" s="138"/>
      <c r="Q4" s="133" t="s">
        <v>70</v>
      </c>
      <c r="R4" s="134"/>
      <c r="S4" s="134"/>
      <c r="T4" s="133" t="s">
        <v>72</v>
      </c>
      <c r="U4" s="134"/>
      <c r="V4" s="134"/>
      <c r="W4" s="133" t="s">
        <v>73</v>
      </c>
      <c r="X4" s="134"/>
      <c r="Y4" s="134"/>
      <c r="Z4" s="133" t="s">
        <v>75</v>
      </c>
      <c r="AA4" s="134"/>
      <c r="AB4" s="134"/>
      <c r="AC4" s="133" t="s">
        <v>77</v>
      </c>
      <c r="AD4" s="134"/>
      <c r="AE4" s="134"/>
      <c r="AF4" s="133" t="s">
        <v>80</v>
      </c>
      <c r="AG4" s="134"/>
      <c r="AH4" s="134"/>
      <c r="AI4" s="133" t="s">
        <v>81</v>
      </c>
      <c r="AJ4" s="134"/>
      <c r="AK4" s="134"/>
    </row>
    <row r="5" spans="1:37" ht="76.5" customHeight="1" thickBot="1">
      <c r="A5" s="136"/>
      <c r="B5" s="16" t="s">
        <v>83</v>
      </c>
      <c r="C5" s="16" t="s">
        <v>2</v>
      </c>
      <c r="D5" s="17" t="s">
        <v>0</v>
      </c>
      <c r="E5" s="16" t="s">
        <v>83</v>
      </c>
      <c r="F5" s="16" t="s">
        <v>2</v>
      </c>
      <c r="G5" s="17" t="s">
        <v>0</v>
      </c>
      <c r="H5" s="16" t="s">
        <v>83</v>
      </c>
      <c r="I5" s="16" t="s">
        <v>2</v>
      </c>
      <c r="J5" s="17" t="s">
        <v>0</v>
      </c>
      <c r="K5" s="16" t="s">
        <v>83</v>
      </c>
      <c r="L5" s="16" t="s">
        <v>2</v>
      </c>
      <c r="M5" s="17" t="s">
        <v>0</v>
      </c>
      <c r="N5" s="16" t="s">
        <v>83</v>
      </c>
      <c r="O5" s="16" t="s">
        <v>2</v>
      </c>
      <c r="P5" s="17" t="s">
        <v>0</v>
      </c>
      <c r="Q5" s="16" t="s">
        <v>83</v>
      </c>
      <c r="R5" s="16" t="s">
        <v>2</v>
      </c>
      <c r="S5" s="17" t="s">
        <v>0</v>
      </c>
      <c r="T5" s="16" t="s">
        <v>83</v>
      </c>
      <c r="U5" s="16" t="s">
        <v>2</v>
      </c>
      <c r="V5" s="17" t="s">
        <v>0</v>
      </c>
      <c r="W5" s="16" t="s">
        <v>83</v>
      </c>
      <c r="X5" s="16" t="s">
        <v>2</v>
      </c>
      <c r="Y5" s="17" t="s">
        <v>0</v>
      </c>
      <c r="Z5" s="16" t="s">
        <v>83</v>
      </c>
      <c r="AA5" s="16" t="s">
        <v>2</v>
      </c>
      <c r="AB5" s="17" t="s">
        <v>0</v>
      </c>
      <c r="AC5" s="16" t="s">
        <v>83</v>
      </c>
      <c r="AD5" s="16" t="s">
        <v>2</v>
      </c>
      <c r="AE5" s="16" t="s">
        <v>0</v>
      </c>
      <c r="AF5" s="16" t="s">
        <v>83</v>
      </c>
      <c r="AG5" s="16" t="s">
        <v>2</v>
      </c>
      <c r="AH5" s="17" t="s">
        <v>0</v>
      </c>
      <c r="AI5" s="16" t="s">
        <v>83</v>
      </c>
      <c r="AJ5" s="16" t="s">
        <v>2</v>
      </c>
      <c r="AK5" s="17" t="s">
        <v>0</v>
      </c>
    </row>
    <row r="6" spans="1:37" s="5" customFormat="1" ht="18.75" customHeight="1" thickBo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7" s="14" customFormat="1" ht="15.75">
      <c r="A7" s="22" t="s">
        <v>24</v>
      </c>
      <c r="B7" s="19">
        <v>1074728.3999999999</v>
      </c>
      <c r="C7" s="11">
        <v>759114.8</v>
      </c>
      <c r="D7" s="20">
        <f t="shared" ref="D7:D13" si="0">C7/B7*100</f>
        <v>70.633175786552229</v>
      </c>
      <c r="E7" s="11">
        <v>774409.2</v>
      </c>
      <c r="F7" s="11">
        <v>553065.6</v>
      </c>
      <c r="G7" s="20">
        <f t="shared" ref="G7:G53" si="1">F7/E7*100</f>
        <v>71.417746586688281</v>
      </c>
      <c r="H7" s="19">
        <v>877756.5</v>
      </c>
      <c r="I7" s="11">
        <v>666968.17039999994</v>
      </c>
      <c r="J7" s="20">
        <f t="shared" ref="J7:J53" si="2">I7/H7*100</f>
        <v>75.985557543578423</v>
      </c>
      <c r="K7" s="19">
        <v>970259.5</v>
      </c>
      <c r="L7" s="11">
        <v>701113.2</v>
      </c>
      <c r="M7" s="20">
        <f t="shared" ref="M7:M53" si="3">L7/K7*100</f>
        <v>72.260379826221737</v>
      </c>
      <c r="N7" s="19">
        <v>1427850</v>
      </c>
      <c r="O7" s="11">
        <v>1143923.6629999999</v>
      </c>
      <c r="P7" s="20">
        <f t="shared" ref="P7:P53" si="4">O7/N7*100</f>
        <v>80.11511454284414</v>
      </c>
      <c r="Q7" s="19">
        <v>711101.3</v>
      </c>
      <c r="R7" s="11">
        <v>536478.6</v>
      </c>
      <c r="S7" s="20">
        <f t="shared" ref="S7:S53" si="5">R7/Q7*100</f>
        <v>75.443344007386841</v>
      </c>
      <c r="T7" s="19">
        <v>1281353</v>
      </c>
      <c r="U7" s="11">
        <v>647145.05200000003</v>
      </c>
      <c r="V7" s="20">
        <f t="shared" ref="V7:V53" si="6">U7/T7*100</f>
        <v>50.504822012357252</v>
      </c>
      <c r="W7" s="19">
        <v>801458.3</v>
      </c>
      <c r="X7" s="11">
        <v>584887.80000000005</v>
      </c>
      <c r="Y7" s="20">
        <f t="shared" ref="Y7:Y53" si="7">X7/W7*100</f>
        <v>72.97794532791039</v>
      </c>
      <c r="Z7" s="19">
        <v>1006720.1</v>
      </c>
      <c r="AA7" s="11">
        <v>710926.4</v>
      </c>
      <c r="AB7" s="20">
        <f t="shared" ref="AB7:AB53" si="8">AA7/Z7*100</f>
        <v>70.618079444326185</v>
      </c>
      <c r="AC7" s="19">
        <v>1372256.6</v>
      </c>
      <c r="AD7" s="11">
        <v>1017361.8</v>
      </c>
      <c r="AE7" s="20">
        <f t="shared" ref="AE7:AE53" si="9">AD7/AC7*100</f>
        <v>74.137868967072194</v>
      </c>
      <c r="AF7" s="19">
        <v>961692.5</v>
      </c>
      <c r="AG7" s="11">
        <v>628684.5</v>
      </c>
      <c r="AH7" s="20">
        <f t="shared" ref="AH7:AH53" si="10">AG7/AF7*100</f>
        <v>65.37271529101038</v>
      </c>
      <c r="AI7" s="19">
        <v>1286400</v>
      </c>
      <c r="AJ7" s="11">
        <v>971681.38330999995</v>
      </c>
      <c r="AK7" s="20">
        <f t="shared" ref="AK7:AK53" si="11">AJ7/AI7*100</f>
        <v>75.534933404073385</v>
      </c>
    </row>
    <row r="8" spans="1:37" s="14" customFormat="1" ht="15.75">
      <c r="A8" s="22" t="s">
        <v>25</v>
      </c>
      <c r="B8" s="19">
        <v>278.39999999999998</v>
      </c>
      <c r="C8" s="11">
        <v>206</v>
      </c>
      <c r="D8" s="20">
        <f t="shared" si="0"/>
        <v>73.994252873563227</v>
      </c>
      <c r="E8" s="11">
        <v>5478</v>
      </c>
      <c r="F8" s="11">
        <v>4498.2</v>
      </c>
      <c r="G8" s="20">
        <f t="shared" si="1"/>
        <v>82.113910186199334</v>
      </c>
      <c r="H8" s="19">
        <v>185.5</v>
      </c>
      <c r="I8" s="11">
        <v>70.395039999999995</v>
      </c>
      <c r="J8" s="20">
        <f t="shared" si="2"/>
        <v>37.948808625336923</v>
      </c>
      <c r="K8" s="19">
        <v>1988.4</v>
      </c>
      <c r="L8" s="11">
        <v>1268.4000000000001</v>
      </c>
      <c r="M8" s="20">
        <f t="shared" si="3"/>
        <v>63.789981894990945</v>
      </c>
      <c r="N8" s="19">
        <v>2250</v>
      </c>
      <c r="O8" s="11">
        <v>1574.819</v>
      </c>
      <c r="P8" s="20">
        <f t="shared" si="4"/>
        <v>69.991955555555549</v>
      </c>
      <c r="Q8" s="19">
        <v>600</v>
      </c>
      <c r="R8" s="11">
        <v>321.60000000000002</v>
      </c>
      <c r="S8" s="20">
        <f t="shared" si="5"/>
        <v>53.6</v>
      </c>
      <c r="T8" s="19">
        <v>1000</v>
      </c>
      <c r="U8" s="11">
        <v>1677.3579999999999</v>
      </c>
      <c r="V8" s="20">
        <f t="shared" si="6"/>
        <v>167.73579999999998</v>
      </c>
      <c r="W8" s="19">
        <v>749.6</v>
      </c>
      <c r="X8" s="11">
        <v>811.7</v>
      </c>
      <c r="Y8" s="20">
        <f t="shared" si="7"/>
        <v>108.2844183564568</v>
      </c>
      <c r="Z8" s="19">
        <v>900</v>
      </c>
      <c r="AA8" s="11">
        <v>1125.9000000000001</v>
      </c>
      <c r="AB8" s="20">
        <f t="shared" si="8"/>
        <v>125.10000000000001</v>
      </c>
      <c r="AC8" s="19">
        <v>950</v>
      </c>
      <c r="AD8" s="11">
        <v>955.1</v>
      </c>
      <c r="AE8" s="20">
        <f t="shared" si="9"/>
        <v>100.53684210526316</v>
      </c>
      <c r="AF8" s="19">
        <v>1645</v>
      </c>
      <c r="AG8" s="11">
        <v>1843.7</v>
      </c>
      <c r="AH8" s="20">
        <f t="shared" si="10"/>
        <v>112.0790273556231</v>
      </c>
      <c r="AI8" s="19">
        <v>17190</v>
      </c>
      <c r="AJ8" s="11">
        <v>9250.7177300000003</v>
      </c>
      <c r="AK8" s="20">
        <f t="shared" si="11"/>
        <v>53.814530133798719</v>
      </c>
    </row>
    <row r="9" spans="1:37" s="14" customFormat="1" ht="15.75">
      <c r="A9" s="53" t="s">
        <v>55</v>
      </c>
      <c r="B9" s="54">
        <f>B10+B11+B12</f>
        <v>145802.79999999999</v>
      </c>
      <c r="C9" s="55">
        <f>C10+C11+C12</f>
        <v>101908.4</v>
      </c>
      <c r="D9" s="56">
        <f t="shared" si="0"/>
        <v>69.894679663216337</v>
      </c>
      <c r="E9" s="55">
        <f>E10+E11+E12</f>
        <v>153062</v>
      </c>
      <c r="F9" s="55">
        <f>F10+F11+F12</f>
        <v>110052.29999999999</v>
      </c>
      <c r="G9" s="56">
        <f t="shared" si="1"/>
        <v>71.900471704276697</v>
      </c>
      <c r="H9" s="54">
        <f>H10+H11+H12</f>
        <v>159833.79999999999</v>
      </c>
      <c r="I9" s="55">
        <f>I10+I11+I12</f>
        <v>123194.39698</v>
      </c>
      <c r="J9" s="56">
        <f t="shared" si="2"/>
        <v>77.076561390644542</v>
      </c>
      <c r="K9" s="54">
        <f>K10+K11+K12</f>
        <v>140760.4</v>
      </c>
      <c r="L9" s="55">
        <f>L10+L11+L12</f>
        <v>95320.4</v>
      </c>
      <c r="M9" s="56">
        <f t="shared" si="3"/>
        <v>67.718193469185934</v>
      </c>
      <c r="N9" s="74">
        <f>N10+N11+N12</f>
        <v>173790</v>
      </c>
      <c r="O9" s="74">
        <f>O10+O11+O12</f>
        <v>159072</v>
      </c>
      <c r="P9" s="56">
        <f t="shared" si="4"/>
        <v>91.531158294493352</v>
      </c>
      <c r="Q9" s="54">
        <f>Q10+Q11+Q12</f>
        <v>149243.20000000001</v>
      </c>
      <c r="R9" s="55">
        <f>R10+R11+R12</f>
        <v>95131.299999999988</v>
      </c>
      <c r="S9" s="56">
        <f t="shared" si="5"/>
        <v>63.742468668589247</v>
      </c>
      <c r="T9" s="54">
        <f>T10+T11+T12</f>
        <v>150590</v>
      </c>
      <c r="U9" s="55">
        <f>U10+U11+U12</f>
        <v>95643.172999999995</v>
      </c>
      <c r="V9" s="56">
        <f t="shared" si="6"/>
        <v>63.512300285543525</v>
      </c>
      <c r="W9" s="54">
        <f>W10+W11+W12</f>
        <v>124408.8</v>
      </c>
      <c r="X9" s="55">
        <f>X10+X11+X12</f>
        <v>99191</v>
      </c>
      <c r="Y9" s="56">
        <f t="shared" si="7"/>
        <v>79.729890490061791</v>
      </c>
      <c r="Z9" s="54">
        <f>Z10+Z11+Z12</f>
        <v>151728</v>
      </c>
      <c r="AA9" s="55">
        <f>AA10+AA12+AA11</f>
        <v>95715.6</v>
      </c>
      <c r="AB9" s="56">
        <f t="shared" si="8"/>
        <v>63.083676051882321</v>
      </c>
      <c r="AC9" s="54">
        <f>AC10+AC11+AC12</f>
        <v>197312.7</v>
      </c>
      <c r="AD9" s="55">
        <f>AD10+AD11+AD12</f>
        <v>156296.5</v>
      </c>
      <c r="AE9" s="56">
        <f t="shared" si="9"/>
        <v>79.21258996506559</v>
      </c>
      <c r="AF9" s="54">
        <f>AF10+AF11+AF12</f>
        <v>155283</v>
      </c>
      <c r="AG9" s="55">
        <f>AG10+AG11+AG12</f>
        <v>109632.79999999999</v>
      </c>
      <c r="AH9" s="56">
        <f t="shared" si="10"/>
        <v>70.601933244463325</v>
      </c>
      <c r="AI9" s="54">
        <f>AI10+AI11+AI12</f>
        <v>146800</v>
      </c>
      <c r="AJ9" s="55">
        <f>AJ10+AJ11+AJ12</f>
        <v>107912.9424</v>
      </c>
      <c r="AK9" s="56">
        <f t="shared" si="11"/>
        <v>73.510178746594008</v>
      </c>
    </row>
    <row r="10" spans="1:37" s="14" customFormat="1" ht="15.75">
      <c r="A10" s="22" t="s">
        <v>58</v>
      </c>
      <c r="B10" s="19">
        <v>11953.6</v>
      </c>
      <c r="C10" s="11">
        <v>9108.4</v>
      </c>
      <c r="D10" s="20">
        <f t="shared" si="0"/>
        <v>76.19796546647035</v>
      </c>
      <c r="E10" s="11">
        <v>11544.8</v>
      </c>
      <c r="F10" s="11">
        <v>7876.1</v>
      </c>
      <c r="G10" s="20">
        <f t="shared" si="1"/>
        <v>68.222056683528521</v>
      </c>
      <c r="H10" s="19">
        <v>13966.9</v>
      </c>
      <c r="I10" s="11">
        <v>10632.37925</v>
      </c>
      <c r="J10" s="20">
        <f t="shared" si="2"/>
        <v>76.125548618519502</v>
      </c>
      <c r="K10" s="19">
        <v>9325.2000000000007</v>
      </c>
      <c r="L10" s="11">
        <v>6407.7</v>
      </c>
      <c r="M10" s="20">
        <f t="shared" si="3"/>
        <v>68.713807746750732</v>
      </c>
      <c r="N10" s="19">
        <v>9150</v>
      </c>
      <c r="O10" s="11">
        <v>14916.772999999999</v>
      </c>
      <c r="P10" s="20">
        <f t="shared" si="4"/>
        <v>163.02484153005463</v>
      </c>
      <c r="Q10" s="19">
        <v>11000</v>
      </c>
      <c r="R10" s="11">
        <v>8579.1</v>
      </c>
      <c r="S10" s="20">
        <f t="shared" si="5"/>
        <v>77.991818181818189</v>
      </c>
      <c r="T10" s="19">
        <v>11030</v>
      </c>
      <c r="U10" s="11">
        <v>6161.69</v>
      </c>
      <c r="V10" s="20">
        <f t="shared" si="6"/>
        <v>55.86300997280145</v>
      </c>
      <c r="W10" s="19">
        <v>10061.799999999999</v>
      </c>
      <c r="X10" s="11">
        <v>8622</v>
      </c>
      <c r="Y10" s="20">
        <f t="shared" si="7"/>
        <v>85.690433123298021</v>
      </c>
      <c r="Z10" s="19">
        <v>15696</v>
      </c>
      <c r="AA10" s="11">
        <v>10736.9</v>
      </c>
      <c r="AB10" s="20">
        <f t="shared" si="8"/>
        <v>68.40532619775739</v>
      </c>
      <c r="AC10" s="19">
        <v>16360</v>
      </c>
      <c r="AD10" s="11">
        <v>14193.7</v>
      </c>
      <c r="AE10" s="20">
        <f t="shared" si="9"/>
        <v>86.758557457212717</v>
      </c>
      <c r="AF10" s="19">
        <v>15740.5</v>
      </c>
      <c r="AG10" s="11">
        <v>11386.1</v>
      </c>
      <c r="AH10" s="20">
        <f t="shared" si="10"/>
        <v>72.336329849750641</v>
      </c>
      <c r="AI10" s="19">
        <v>15600</v>
      </c>
      <c r="AJ10" s="11">
        <v>11380.076859999999</v>
      </c>
      <c r="AK10" s="20">
        <f t="shared" si="11"/>
        <v>72.949210641025644</v>
      </c>
    </row>
    <row r="11" spans="1:37" s="14" customFormat="1" ht="15.75">
      <c r="A11" s="22" t="s">
        <v>59</v>
      </c>
      <c r="B11" s="19">
        <v>46252.3</v>
      </c>
      <c r="C11" s="11">
        <v>36321.199999999997</v>
      </c>
      <c r="D11" s="20">
        <f t="shared" si="0"/>
        <v>78.528419127265011</v>
      </c>
      <c r="E11" s="11">
        <v>43879.199999999997</v>
      </c>
      <c r="F11" s="11">
        <v>31318.5</v>
      </c>
      <c r="G11" s="20">
        <f t="shared" si="1"/>
        <v>71.374364163430513</v>
      </c>
      <c r="H11" s="19">
        <v>51981</v>
      </c>
      <c r="I11" s="11">
        <v>42165.07806</v>
      </c>
      <c r="J11" s="20">
        <f t="shared" si="2"/>
        <v>81.116327234951228</v>
      </c>
      <c r="K11" s="19">
        <v>35080.699999999997</v>
      </c>
      <c r="L11" s="11">
        <v>25453.1</v>
      </c>
      <c r="M11" s="20">
        <f t="shared" si="3"/>
        <v>72.555849797752032</v>
      </c>
      <c r="N11" s="19">
        <v>35200</v>
      </c>
      <c r="O11" s="11">
        <v>59269.303</v>
      </c>
      <c r="P11" s="20">
        <f t="shared" si="4"/>
        <v>168.37870170454545</v>
      </c>
      <c r="Q11" s="19">
        <v>52913.2</v>
      </c>
      <c r="R11" s="11">
        <v>34124.199999999997</v>
      </c>
      <c r="S11" s="20">
        <f t="shared" si="5"/>
        <v>64.490902081144213</v>
      </c>
      <c r="T11" s="19">
        <v>35870</v>
      </c>
      <c r="U11" s="11">
        <v>24411.206999999999</v>
      </c>
      <c r="V11" s="20">
        <f t="shared" si="6"/>
        <v>68.054661276833002</v>
      </c>
      <c r="W11" s="19">
        <v>40247</v>
      </c>
      <c r="X11" s="11">
        <v>34302.699999999997</v>
      </c>
      <c r="Y11" s="20">
        <f t="shared" si="7"/>
        <v>85.230451959152234</v>
      </c>
      <c r="Z11" s="19">
        <v>69324</v>
      </c>
      <c r="AA11" s="11">
        <v>42748.9</v>
      </c>
      <c r="AB11" s="20">
        <f t="shared" si="8"/>
        <v>61.665368414978936</v>
      </c>
      <c r="AC11" s="19">
        <v>65200</v>
      </c>
      <c r="AD11" s="11">
        <v>56461.599999999999</v>
      </c>
      <c r="AE11" s="20">
        <f t="shared" si="9"/>
        <v>86.59754601226993</v>
      </c>
      <c r="AF11" s="19">
        <v>65941.600000000006</v>
      </c>
      <c r="AG11" s="11">
        <v>45354.5</v>
      </c>
      <c r="AH11" s="20">
        <f t="shared" si="10"/>
        <v>68.779799094956743</v>
      </c>
      <c r="AI11" s="19">
        <v>59400</v>
      </c>
      <c r="AJ11" s="11">
        <v>45293.559540000002</v>
      </c>
      <c r="AK11" s="20">
        <f t="shared" si="11"/>
        <v>76.251783737373742</v>
      </c>
    </row>
    <row r="12" spans="1:37" s="14" customFormat="1" ht="31.5">
      <c r="A12" s="40" t="s">
        <v>26</v>
      </c>
      <c r="B12" s="19">
        <v>87596.9</v>
      </c>
      <c r="C12" s="11">
        <v>56478.8</v>
      </c>
      <c r="D12" s="20">
        <f t="shared" si="0"/>
        <v>64.475797659506213</v>
      </c>
      <c r="E12" s="11">
        <v>97638</v>
      </c>
      <c r="F12" s="11">
        <v>70857.7</v>
      </c>
      <c r="G12" s="20">
        <f t="shared" si="1"/>
        <v>72.57184702677236</v>
      </c>
      <c r="H12" s="19">
        <v>93885.9</v>
      </c>
      <c r="I12" s="11">
        <v>70396.939670000007</v>
      </c>
      <c r="J12" s="20">
        <f t="shared" si="2"/>
        <v>74.98137597871461</v>
      </c>
      <c r="K12" s="19">
        <v>96354.5</v>
      </c>
      <c r="L12" s="11">
        <v>63459.6</v>
      </c>
      <c r="M12" s="20">
        <f t="shared" si="3"/>
        <v>65.860546212164451</v>
      </c>
      <c r="N12" s="19">
        <v>129440</v>
      </c>
      <c r="O12" s="11">
        <v>84885.923999999999</v>
      </c>
      <c r="P12" s="20">
        <f t="shared" si="4"/>
        <v>65.579360321384428</v>
      </c>
      <c r="Q12" s="19">
        <v>85330</v>
      </c>
      <c r="R12" s="11">
        <v>52428</v>
      </c>
      <c r="S12" s="20">
        <f t="shared" si="5"/>
        <v>61.441462557131146</v>
      </c>
      <c r="T12" s="19">
        <v>103690</v>
      </c>
      <c r="U12" s="11">
        <v>65070.275999999998</v>
      </c>
      <c r="V12" s="20">
        <f t="shared" si="6"/>
        <v>62.754630147555211</v>
      </c>
      <c r="W12" s="19">
        <v>74100</v>
      </c>
      <c r="X12" s="11">
        <v>56266.3</v>
      </c>
      <c r="Y12" s="20">
        <f t="shared" si="7"/>
        <v>75.932928475033748</v>
      </c>
      <c r="Z12" s="19">
        <v>66708</v>
      </c>
      <c r="AA12" s="11">
        <v>42229.8</v>
      </c>
      <c r="AB12" s="20">
        <f t="shared" si="8"/>
        <v>63.305450620615225</v>
      </c>
      <c r="AC12" s="19">
        <v>115752.7</v>
      </c>
      <c r="AD12" s="11">
        <v>85641.2</v>
      </c>
      <c r="AE12" s="20">
        <f t="shared" si="9"/>
        <v>73.986351938226917</v>
      </c>
      <c r="AF12" s="19">
        <v>73600.899999999994</v>
      </c>
      <c r="AG12" s="11">
        <v>52892.2</v>
      </c>
      <c r="AH12" s="20">
        <f t="shared" si="10"/>
        <v>71.863523408001811</v>
      </c>
      <c r="AI12" s="19">
        <v>71800</v>
      </c>
      <c r="AJ12" s="11">
        <v>51239.305999999997</v>
      </c>
      <c r="AK12" s="20">
        <f t="shared" si="11"/>
        <v>71.36393593314763</v>
      </c>
    </row>
    <row r="13" spans="1:37" s="15" customFormat="1" ht="15.75">
      <c r="A13" s="23" t="s">
        <v>23</v>
      </c>
      <c r="B13" s="18">
        <f>B15+B19+B20+B21+B22</f>
        <v>355868.1</v>
      </c>
      <c r="C13" s="18">
        <f>C15+C19+C20+C21+C22</f>
        <v>265581.2</v>
      </c>
      <c r="D13" s="18">
        <f t="shared" si="0"/>
        <v>74.629111179113835</v>
      </c>
      <c r="E13" s="18">
        <f>E15+E19+E20+E21+E22</f>
        <v>365479</v>
      </c>
      <c r="F13" s="18">
        <f>F15+F19+F20+F21+F22</f>
        <v>270100.09999999998</v>
      </c>
      <c r="G13" s="18">
        <f t="shared" si="1"/>
        <v>73.903042308860421</v>
      </c>
      <c r="H13" s="18">
        <f>H15+H19+H20+H21+H22</f>
        <v>328506.40000000002</v>
      </c>
      <c r="I13" s="18">
        <f>I15+I19+I20+I21+I22</f>
        <v>257091.66634000003</v>
      </c>
      <c r="J13" s="18">
        <f t="shared" si="2"/>
        <v>78.260778584526818</v>
      </c>
      <c r="K13" s="18">
        <f>K15+K19+K20+K21+K22</f>
        <v>409997</v>
      </c>
      <c r="L13" s="18">
        <f>L15+L19+L20+L21+L22</f>
        <v>270544.5</v>
      </c>
      <c r="M13" s="18">
        <f t="shared" si="3"/>
        <v>65.986946245948147</v>
      </c>
      <c r="N13" s="18">
        <f>N15+N19+N20+N21+N22</f>
        <v>629050</v>
      </c>
      <c r="O13" s="18">
        <f>O15+O19+O20+O21+O22</f>
        <v>439559.39300000004</v>
      </c>
      <c r="P13" s="18">
        <f t="shared" si="4"/>
        <v>69.876701851999059</v>
      </c>
      <c r="Q13" s="18">
        <f>Q15+Q19+Q20+Q21+Q22</f>
        <v>338419.5</v>
      </c>
      <c r="R13" s="18">
        <f>R15+R19+R20+R21+R22</f>
        <v>241969.81299999999</v>
      </c>
      <c r="S13" s="18">
        <f t="shared" si="5"/>
        <v>71.499961733883538</v>
      </c>
      <c r="T13" s="18">
        <f>T15+T19+T20+T21+T22</f>
        <v>423044.1</v>
      </c>
      <c r="U13" s="18">
        <f>U15+U19+U20+U21+U22</f>
        <v>272661.23300000001</v>
      </c>
      <c r="V13" s="18">
        <f t="shared" si="6"/>
        <v>64.452200846200199</v>
      </c>
      <c r="W13" s="18">
        <f>W15+W19+W20+W21+W22</f>
        <v>286912.90000000002</v>
      </c>
      <c r="X13" s="18">
        <f>X15+X19+X20+X21+X22</f>
        <v>219877.7</v>
      </c>
      <c r="Y13" s="18">
        <f t="shared" si="7"/>
        <v>76.635696756750917</v>
      </c>
      <c r="Z13" s="18">
        <f>Z15+Z19+Z20+Z21+Z22</f>
        <v>483189.5</v>
      </c>
      <c r="AA13" s="18">
        <f>AA15+AA19+AA20+AA21+AA22</f>
        <v>370389.4</v>
      </c>
      <c r="AB13" s="18">
        <f t="shared" si="8"/>
        <v>76.655101155964687</v>
      </c>
      <c r="AC13" s="18">
        <f>AC15+AC19+AC20+AC21+AC22</f>
        <v>599592.20000000007</v>
      </c>
      <c r="AD13" s="18">
        <f>AD15+AD19+AD20+AD21+AD22</f>
        <v>507863.89999999997</v>
      </c>
      <c r="AE13" s="18">
        <f t="shared" si="9"/>
        <v>84.701552154947962</v>
      </c>
      <c r="AF13" s="18">
        <f>AF15+AF19+AF20+AF21+AF22</f>
        <v>440592.9</v>
      </c>
      <c r="AG13" s="18">
        <f>AG15+AG19+AG20+AG21+AG22</f>
        <v>309479.40000000002</v>
      </c>
      <c r="AH13" s="18">
        <f t="shared" si="10"/>
        <v>70.241576748059259</v>
      </c>
      <c r="AI13" s="18">
        <f>AI15+AI19+AI20+AI21+AI22</f>
        <v>446747</v>
      </c>
      <c r="AJ13" s="18">
        <f>AJ15+AJ19+AJ20+AJ21+AJ22</f>
        <v>353044.61178000004</v>
      </c>
      <c r="AK13" s="18">
        <f t="shared" si="11"/>
        <v>79.025625640463176</v>
      </c>
    </row>
    <row r="14" spans="1:37" ht="32.25" hidden="1" customHeight="1">
      <c r="A14" s="24" t="s">
        <v>9</v>
      </c>
      <c r="B14" s="19"/>
      <c r="C14" s="11"/>
      <c r="D14" s="20" t="e">
        <f t="shared" ref="D14:D51" si="12">C14/B14*100</f>
        <v>#DIV/0!</v>
      </c>
      <c r="E14" s="19"/>
      <c r="F14" s="11"/>
      <c r="G14" s="20" t="e">
        <f t="shared" si="1"/>
        <v>#DIV/0!</v>
      </c>
      <c r="H14" s="19"/>
      <c r="I14" s="11"/>
      <c r="J14" s="20" t="e">
        <f t="shared" si="2"/>
        <v>#DIV/0!</v>
      </c>
      <c r="K14" s="19"/>
      <c r="L14" s="11"/>
      <c r="M14" s="20" t="e">
        <f t="shared" si="3"/>
        <v>#DIV/0!</v>
      </c>
      <c r="N14" s="19"/>
      <c r="O14" s="11"/>
      <c r="P14" s="20" t="e">
        <f t="shared" si="4"/>
        <v>#DIV/0!</v>
      </c>
      <c r="Q14" s="19"/>
      <c r="R14" s="11"/>
      <c r="S14" s="20" t="e">
        <f t="shared" si="5"/>
        <v>#DIV/0!</v>
      </c>
      <c r="T14" s="19"/>
      <c r="U14" s="11"/>
      <c r="V14" s="20" t="e">
        <f t="shared" si="6"/>
        <v>#DIV/0!</v>
      </c>
      <c r="W14" s="19"/>
      <c r="X14" s="11"/>
      <c r="Y14" s="20" t="e">
        <f t="shared" si="7"/>
        <v>#DIV/0!</v>
      </c>
      <c r="Z14" s="19"/>
      <c r="AA14" s="11"/>
      <c r="AB14" s="20" t="e">
        <f t="shared" si="8"/>
        <v>#DIV/0!</v>
      </c>
      <c r="AC14" s="19"/>
      <c r="AD14" s="11"/>
      <c r="AE14" s="20" t="e">
        <f t="shared" si="9"/>
        <v>#DIV/0!</v>
      </c>
      <c r="AF14" s="19"/>
      <c r="AG14" s="11"/>
      <c r="AH14" s="20" t="e">
        <f t="shared" si="10"/>
        <v>#DIV/0!</v>
      </c>
      <c r="AI14" s="19"/>
      <c r="AJ14" s="11"/>
      <c r="AK14" s="20" t="e">
        <f t="shared" si="11"/>
        <v>#DIV/0!</v>
      </c>
    </row>
    <row r="15" spans="1:37" ht="15.75">
      <c r="A15" s="24" t="s">
        <v>30</v>
      </c>
      <c r="B15" s="19">
        <f>B16+B17+B18</f>
        <v>173466</v>
      </c>
      <c r="C15" s="19">
        <f>C16+C17+C18</f>
        <v>135287.5</v>
      </c>
      <c r="D15" s="20">
        <f t="shared" si="12"/>
        <v>77.990787820091541</v>
      </c>
      <c r="E15" s="19">
        <f>E16+E17+E18</f>
        <v>178360</v>
      </c>
      <c r="F15" s="19">
        <f>F16+F17+F18</f>
        <v>129765.9</v>
      </c>
      <c r="G15" s="20">
        <f t="shared" si="1"/>
        <v>72.755045974433727</v>
      </c>
      <c r="H15" s="19">
        <f>H16+H17+H18</f>
        <v>114013.7</v>
      </c>
      <c r="I15" s="19">
        <f>I16+I17+I18</f>
        <v>87834.633170000001</v>
      </c>
      <c r="J15" s="20">
        <f t="shared" si="2"/>
        <v>77.038665677896617</v>
      </c>
      <c r="K15" s="19">
        <f>K16+K17+K18</f>
        <v>201702</v>
      </c>
      <c r="L15" s="19">
        <f>L16+L17+L18</f>
        <v>107657.4</v>
      </c>
      <c r="M15" s="20">
        <f t="shared" si="3"/>
        <v>53.374483148407052</v>
      </c>
      <c r="N15" s="19">
        <f>N16+N17+N18</f>
        <v>351120</v>
      </c>
      <c r="O15" s="19">
        <f>O16+O17+O18</f>
        <v>221553.78000000003</v>
      </c>
      <c r="P15" s="20">
        <f t="shared" si="4"/>
        <v>63.099162679425845</v>
      </c>
      <c r="Q15" s="19">
        <f>Q16+Q17+Q18</f>
        <v>127631</v>
      </c>
      <c r="R15" s="19">
        <f>R16+R17+R18</f>
        <v>94732.400000000009</v>
      </c>
      <c r="S15" s="20">
        <f t="shared" si="5"/>
        <v>74.22366039598532</v>
      </c>
      <c r="T15" s="19">
        <f>T16+T17+T18</f>
        <v>200126.9</v>
      </c>
      <c r="U15" s="19">
        <f>U16+U17+U18</f>
        <v>109283.265</v>
      </c>
      <c r="V15" s="20">
        <f t="shared" si="6"/>
        <v>54.606984368418246</v>
      </c>
      <c r="W15" s="19">
        <f>W16+W17+W18</f>
        <v>108850</v>
      </c>
      <c r="X15" s="19">
        <f>X16+X17+X18</f>
        <v>79390.700000000012</v>
      </c>
      <c r="Y15" s="20">
        <f t="shared" si="7"/>
        <v>72.935875057418471</v>
      </c>
      <c r="Z15" s="19">
        <f>Z16+Z17+Z18</f>
        <v>226364.3</v>
      </c>
      <c r="AA15" s="19">
        <f>AA16+AA17+AA18</f>
        <v>172694.39999999999</v>
      </c>
      <c r="AB15" s="20">
        <f t="shared" si="8"/>
        <v>76.290475132341982</v>
      </c>
      <c r="AC15" s="19">
        <f>AC16+AC17+AC18</f>
        <v>256328.30000000002</v>
      </c>
      <c r="AD15" s="19">
        <f>AD16+AD17+AD18</f>
        <v>225065.59999999998</v>
      </c>
      <c r="AE15" s="20">
        <f t="shared" si="9"/>
        <v>87.803648680227639</v>
      </c>
      <c r="AF15" s="19">
        <f>AF16+AF17+AF18</f>
        <v>220412.5</v>
      </c>
      <c r="AG15" s="19">
        <f>AG16+AG17+AG18</f>
        <v>152375.9</v>
      </c>
      <c r="AH15" s="20">
        <f t="shared" si="10"/>
        <v>69.132149946123747</v>
      </c>
      <c r="AI15" s="19">
        <f>AI16+AI17+AI18</f>
        <v>207442</v>
      </c>
      <c r="AJ15" s="19">
        <f>AJ16+AJ17+AJ18</f>
        <v>168768.74161000003</v>
      </c>
      <c r="AK15" s="20">
        <f t="shared" si="11"/>
        <v>81.357074078537622</v>
      </c>
    </row>
    <row r="16" spans="1:37" ht="15.75">
      <c r="A16" s="50" t="s">
        <v>54</v>
      </c>
      <c r="B16" s="21">
        <v>7637.4</v>
      </c>
      <c r="C16" s="13">
        <v>6294.3</v>
      </c>
      <c r="D16" s="20">
        <f t="shared" si="12"/>
        <v>82.414172362322262</v>
      </c>
      <c r="E16" s="13">
        <v>18305</v>
      </c>
      <c r="F16" s="13">
        <v>14275.3</v>
      </c>
      <c r="G16" s="20">
        <f t="shared" si="1"/>
        <v>77.985796230538099</v>
      </c>
      <c r="H16" s="21">
        <v>15753.9</v>
      </c>
      <c r="I16" s="13">
        <v>13737.31517</v>
      </c>
      <c r="J16" s="20">
        <f t="shared" si="2"/>
        <v>87.199456452053141</v>
      </c>
      <c r="K16" s="21">
        <v>18608</v>
      </c>
      <c r="L16" s="13">
        <v>20148.099999999999</v>
      </c>
      <c r="M16" s="20">
        <f t="shared" si="3"/>
        <v>108.27654772141014</v>
      </c>
      <c r="N16" s="21">
        <v>27890</v>
      </c>
      <c r="O16" s="13">
        <v>23462.915000000001</v>
      </c>
      <c r="P16" s="20">
        <f t="shared" si="4"/>
        <v>84.126622445320905</v>
      </c>
      <c r="Q16" s="21">
        <v>36035</v>
      </c>
      <c r="R16" s="13">
        <v>30276.3</v>
      </c>
      <c r="S16" s="20">
        <f t="shared" si="5"/>
        <v>84.019148050506459</v>
      </c>
      <c r="T16" s="11">
        <v>39987.599999999999</v>
      </c>
      <c r="U16" s="13">
        <v>25405.773000000001</v>
      </c>
      <c r="V16" s="20">
        <f t="shared" si="6"/>
        <v>63.534128079704708</v>
      </c>
      <c r="W16" s="21">
        <v>19950</v>
      </c>
      <c r="X16" s="13">
        <v>18150.900000000001</v>
      </c>
      <c r="Y16" s="20">
        <f t="shared" si="7"/>
        <v>90.981954887218052</v>
      </c>
      <c r="Z16" s="21">
        <v>28784</v>
      </c>
      <c r="AA16" s="13">
        <v>25058.2</v>
      </c>
      <c r="AB16" s="20">
        <f t="shared" si="8"/>
        <v>87.056003335186219</v>
      </c>
      <c r="AC16" s="21">
        <v>39110</v>
      </c>
      <c r="AD16" s="13">
        <v>37995.9</v>
      </c>
      <c r="AE16" s="20">
        <f>AD16/AC16*100</f>
        <v>97.151367936589111</v>
      </c>
      <c r="AF16" s="21">
        <v>19923.8</v>
      </c>
      <c r="AG16" s="13">
        <v>12924.2</v>
      </c>
      <c r="AH16" s="20">
        <f t="shared" si="10"/>
        <v>64.868147642518011</v>
      </c>
      <c r="AI16" s="21">
        <v>28800</v>
      </c>
      <c r="AJ16" s="13">
        <v>24448.3887</v>
      </c>
      <c r="AK16" s="20">
        <f t="shared" si="11"/>
        <v>84.890238541666662</v>
      </c>
    </row>
    <row r="17" spans="1:37" ht="15.75">
      <c r="A17" s="24" t="s">
        <v>36</v>
      </c>
      <c r="B17" s="21">
        <v>164908.6</v>
      </c>
      <c r="C17" s="13">
        <v>128078.3</v>
      </c>
      <c r="D17" s="46">
        <f t="shared" si="12"/>
        <v>77.666234508085083</v>
      </c>
      <c r="E17" s="13">
        <v>159230</v>
      </c>
      <c r="F17" s="13">
        <v>114684.2</v>
      </c>
      <c r="G17" s="46">
        <f t="shared" si="1"/>
        <v>72.024241663003195</v>
      </c>
      <c r="H17" s="21">
        <v>96913.1</v>
      </c>
      <c r="I17" s="13">
        <v>72706.229219999994</v>
      </c>
      <c r="J17" s="46">
        <f t="shared" si="2"/>
        <v>75.022085992502554</v>
      </c>
      <c r="K17" s="21">
        <v>182594</v>
      </c>
      <c r="L17" s="13">
        <v>86522.4</v>
      </c>
      <c r="M17" s="46">
        <f t="shared" si="3"/>
        <v>47.385127660273611</v>
      </c>
      <c r="N17" s="21">
        <v>319830</v>
      </c>
      <c r="O17" s="13">
        <v>194831.80100000001</v>
      </c>
      <c r="P17" s="46">
        <f t="shared" si="4"/>
        <v>60.917300128193105</v>
      </c>
      <c r="Q17" s="21">
        <v>89316</v>
      </c>
      <c r="R17" s="13">
        <v>62887.5</v>
      </c>
      <c r="S17" s="46">
        <f t="shared" si="5"/>
        <v>70.410116888351467</v>
      </c>
      <c r="T17" s="11">
        <v>158939.29999999999</v>
      </c>
      <c r="U17" s="13">
        <v>82162.592999999993</v>
      </c>
      <c r="V17" s="46">
        <f t="shared" si="6"/>
        <v>51.694321668712519</v>
      </c>
      <c r="W17" s="21">
        <v>87700</v>
      </c>
      <c r="X17" s="13">
        <v>59942.3</v>
      </c>
      <c r="Y17" s="46">
        <f t="shared" si="7"/>
        <v>68.349258836944131</v>
      </c>
      <c r="Z17" s="21">
        <v>197298.3</v>
      </c>
      <c r="AA17" s="13">
        <v>146017.79999999999</v>
      </c>
      <c r="AB17" s="46">
        <f t="shared" si="8"/>
        <v>74.008645791676869</v>
      </c>
      <c r="AC17" s="21">
        <v>214384.7</v>
      </c>
      <c r="AD17" s="13">
        <v>184164.3</v>
      </c>
      <c r="AE17" s="46">
        <f t="shared" si="9"/>
        <v>85.903658236805143</v>
      </c>
      <c r="AF17" s="21">
        <v>199388.7</v>
      </c>
      <c r="AG17" s="13">
        <v>138463.29999999999</v>
      </c>
      <c r="AH17" s="46">
        <f t="shared" si="10"/>
        <v>69.443905296538873</v>
      </c>
      <c r="AI17" s="21">
        <v>176570</v>
      </c>
      <c r="AJ17" s="13">
        <v>141640.63015000001</v>
      </c>
      <c r="AK17" s="46">
        <f t="shared" si="11"/>
        <v>80.217834371637323</v>
      </c>
    </row>
    <row r="18" spans="1:37" ht="15.75">
      <c r="A18" s="25" t="s">
        <v>37</v>
      </c>
      <c r="B18" s="21">
        <v>920</v>
      </c>
      <c r="C18" s="13">
        <v>914.9</v>
      </c>
      <c r="D18" s="46">
        <f t="shared" si="12"/>
        <v>99.445652173913047</v>
      </c>
      <c r="E18" s="13">
        <v>825</v>
      </c>
      <c r="F18" s="13">
        <v>806.4</v>
      </c>
      <c r="G18" s="46">
        <f t="shared" si="1"/>
        <v>97.74545454545455</v>
      </c>
      <c r="H18" s="21">
        <v>1346.7</v>
      </c>
      <c r="I18" s="13">
        <v>1391.08878</v>
      </c>
      <c r="J18" s="46">
        <f t="shared" si="2"/>
        <v>103.29611494764981</v>
      </c>
      <c r="K18" s="21">
        <v>500</v>
      </c>
      <c r="L18" s="13">
        <v>986.9</v>
      </c>
      <c r="M18" s="46">
        <f t="shared" si="3"/>
        <v>197.38</v>
      </c>
      <c r="N18" s="21">
        <v>3400</v>
      </c>
      <c r="O18" s="13">
        <v>3259.0639999999999</v>
      </c>
      <c r="P18" s="46">
        <f t="shared" si="4"/>
        <v>95.85482352941176</v>
      </c>
      <c r="Q18" s="21">
        <v>2280</v>
      </c>
      <c r="R18" s="13">
        <v>1568.6</v>
      </c>
      <c r="S18" s="46">
        <f t="shared" si="5"/>
        <v>68.798245614035082</v>
      </c>
      <c r="T18" s="11">
        <v>1200</v>
      </c>
      <c r="U18" s="13">
        <v>1714.8989999999999</v>
      </c>
      <c r="V18" s="46">
        <f t="shared" si="6"/>
        <v>142.90824999999998</v>
      </c>
      <c r="W18" s="21">
        <v>1200</v>
      </c>
      <c r="X18" s="13">
        <v>1297.5</v>
      </c>
      <c r="Y18" s="46">
        <f t="shared" si="7"/>
        <v>108.125</v>
      </c>
      <c r="Z18" s="21">
        <v>282</v>
      </c>
      <c r="AA18" s="13">
        <v>1618.4</v>
      </c>
      <c r="AB18" s="46">
        <f t="shared" si="8"/>
        <v>573.90070921985819</v>
      </c>
      <c r="AC18" s="21">
        <v>2833.6</v>
      </c>
      <c r="AD18" s="13">
        <v>2905.4</v>
      </c>
      <c r="AE18" s="46">
        <f t="shared" si="9"/>
        <v>102.53387916431396</v>
      </c>
      <c r="AF18" s="21">
        <v>1100</v>
      </c>
      <c r="AG18" s="13">
        <v>988.4</v>
      </c>
      <c r="AH18" s="46">
        <f t="shared" si="10"/>
        <v>89.854545454545459</v>
      </c>
      <c r="AI18" s="21">
        <v>2072</v>
      </c>
      <c r="AJ18" s="13">
        <v>2679.7227600000001</v>
      </c>
      <c r="AK18" s="46">
        <f t="shared" si="11"/>
        <v>129.33024903474904</v>
      </c>
    </row>
    <row r="19" spans="1:37" ht="31.5">
      <c r="A19" s="25" t="s">
        <v>38</v>
      </c>
      <c r="B19" s="21"/>
      <c r="C19" s="13">
        <v>-15</v>
      </c>
      <c r="D19" s="51" t="e">
        <f t="shared" si="12"/>
        <v>#DIV/0!</v>
      </c>
      <c r="E19" s="13"/>
      <c r="F19" s="13">
        <v>-0.5</v>
      </c>
      <c r="G19" s="51" t="e">
        <f t="shared" si="1"/>
        <v>#DIV/0!</v>
      </c>
      <c r="H19" s="21"/>
      <c r="I19" s="13">
        <v>7.1422600000000003</v>
      </c>
      <c r="J19" s="51" t="e">
        <f t="shared" si="2"/>
        <v>#DIV/0!</v>
      </c>
      <c r="K19" s="21"/>
      <c r="L19" s="13">
        <v>2.2999999999999998</v>
      </c>
      <c r="M19" s="51" t="e">
        <f t="shared" si="3"/>
        <v>#DIV/0!</v>
      </c>
      <c r="N19" s="21"/>
      <c r="O19" s="13">
        <v>-7.2060000000000004</v>
      </c>
      <c r="P19" s="51" t="e">
        <f t="shared" si="4"/>
        <v>#DIV/0!</v>
      </c>
      <c r="Q19" s="21"/>
      <c r="R19" s="132">
        <v>1.2999999999999999E-2</v>
      </c>
      <c r="S19" s="51" t="e">
        <f t="shared" si="5"/>
        <v>#DIV/0!</v>
      </c>
      <c r="T19" s="11"/>
      <c r="U19" s="13">
        <v>-103.80200000000001</v>
      </c>
      <c r="V19" s="51" t="e">
        <f t="shared" si="6"/>
        <v>#DIV/0!</v>
      </c>
      <c r="W19" s="21"/>
      <c r="X19" s="13">
        <v>1.3</v>
      </c>
      <c r="Y19" s="51" t="e">
        <f t="shared" si="7"/>
        <v>#DIV/0!</v>
      </c>
      <c r="Z19" s="21"/>
      <c r="AA19" s="13">
        <v>-21</v>
      </c>
      <c r="AB19" s="51" t="e">
        <f t="shared" si="8"/>
        <v>#DIV/0!</v>
      </c>
      <c r="AC19" s="21"/>
      <c r="AD19" s="13">
        <v>6.4</v>
      </c>
      <c r="AE19" s="51" t="e">
        <f t="shared" si="9"/>
        <v>#DIV/0!</v>
      </c>
      <c r="AF19" s="21"/>
      <c r="AG19" s="13"/>
      <c r="AH19" s="51" t="e">
        <f t="shared" si="10"/>
        <v>#DIV/0!</v>
      </c>
      <c r="AI19" s="21"/>
      <c r="AJ19" s="13">
        <v>3.8746499999999999</v>
      </c>
      <c r="AK19" s="51" t="e">
        <f t="shared" si="11"/>
        <v>#DIV/0!</v>
      </c>
    </row>
    <row r="20" spans="1:37" ht="15.75">
      <c r="A20" s="25" t="s">
        <v>39</v>
      </c>
      <c r="B20" s="19">
        <v>220.6</v>
      </c>
      <c r="C20" s="11">
        <v>173.9</v>
      </c>
      <c r="D20" s="20">
        <f t="shared" si="12"/>
        <v>78.830462375339977</v>
      </c>
      <c r="E20" s="11">
        <v>252</v>
      </c>
      <c r="F20" s="11">
        <v>256.60000000000002</v>
      </c>
      <c r="G20" s="20">
        <f t="shared" si="1"/>
        <v>101.82539682539684</v>
      </c>
      <c r="H20" s="19">
        <v>192.8</v>
      </c>
      <c r="I20" s="11">
        <v>185.60023000000001</v>
      </c>
      <c r="J20" s="20">
        <f t="shared" si="2"/>
        <v>96.265679460580913</v>
      </c>
      <c r="K20" s="19">
        <v>270</v>
      </c>
      <c r="L20" s="11">
        <v>242.7</v>
      </c>
      <c r="M20" s="20">
        <f t="shared" si="3"/>
        <v>89.888888888888886</v>
      </c>
      <c r="N20" s="19">
        <v>350</v>
      </c>
      <c r="O20" s="11">
        <v>352.66399999999999</v>
      </c>
      <c r="P20" s="20">
        <f t="shared" si="4"/>
        <v>100.76114285714286</v>
      </c>
      <c r="Q20" s="19">
        <v>114</v>
      </c>
      <c r="R20" s="11">
        <v>136.9</v>
      </c>
      <c r="S20" s="20">
        <f t="shared" si="5"/>
        <v>120.08771929824562</v>
      </c>
      <c r="T20" s="19">
        <v>359</v>
      </c>
      <c r="U20" s="11">
        <v>269.66300000000001</v>
      </c>
      <c r="V20" s="20">
        <f t="shared" si="6"/>
        <v>75.115041782729804</v>
      </c>
      <c r="W20" s="19">
        <v>171</v>
      </c>
      <c r="X20" s="11">
        <v>118.8</v>
      </c>
      <c r="Y20" s="20">
        <f t="shared" si="7"/>
        <v>69.473684210526315</v>
      </c>
      <c r="Z20" s="19">
        <v>174.4</v>
      </c>
      <c r="AA20" s="11">
        <v>139</v>
      </c>
      <c r="AB20" s="20">
        <f t="shared" si="8"/>
        <v>79.701834862385326</v>
      </c>
      <c r="AC20" s="19">
        <v>295</v>
      </c>
      <c r="AD20" s="11">
        <v>244.1</v>
      </c>
      <c r="AE20" s="20">
        <f t="shared" si="9"/>
        <v>82.745762711864401</v>
      </c>
      <c r="AF20" s="19">
        <v>235.9</v>
      </c>
      <c r="AG20" s="11">
        <v>193.6</v>
      </c>
      <c r="AH20" s="20">
        <f t="shared" si="10"/>
        <v>82.068673166596</v>
      </c>
      <c r="AI20" s="19">
        <v>305</v>
      </c>
      <c r="AJ20" s="11">
        <v>262.91640000000001</v>
      </c>
      <c r="AK20" s="20">
        <f t="shared" si="11"/>
        <v>86.202098360655739</v>
      </c>
    </row>
    <row r="21" spans="1:37" ht="15.75">
      <c r="A21" s="50" t="s">
        <v>40</v>
      </c>
      <c r="B21" s="19"/>
      <c r="C21" s="11"/>
      <c r="D21" s="20"/>
      <c r="E21" s="11">
        <v>1027</v>
      </c>
      <c r="F21" s="11">
        <v>757.1</v>
      </c>
      <c r="G21" s="20">
        <f t="shared" si="1"/>
        <v>73.71957156767283</v>
      </c>
      <c r="H21" s="19">
        <v>2121.5</v>
      </c>
      <c r="I21" s="11">
        <v>1368.6</v>
      </c>
      <c r="J21" s="20">
        <f t="shared" si="2"/>
        <v>64.510959226962044</v>
      </c>
      <c r="K21" s="19"/>
      <c r="L21" s="11"/>
      <c r="M21" s="71" t="e">
        <f>L21/K21*100</f>
        <v>#DIV/0!</v>
      </c>
      <c r="N21" s="72"/>
      <c r="O21" s="73"/>
      <c r="P21" s="71" t="e">
        <f t="shared" si="4"/>
        <v>#DIV/0!</v>
      </c>
      <c r="Q21" s="19">
        <v>1900</v>
      </c>
      <c r="R21" s="11">
        <v>1285.2</v>
      </c>
      <c r="S21" s="20">
        <f t="shared" si="5"/>
        <v>67.642105263157887</v>
      </c>
      <c r="T21" s="19">
        <v>1435.7</v>
      </c>
      <c r="U21" s="11">
        <v>711.34799999999996</v>
      </c>
      <c r="V21" s="20">
        <f t="shared" si="6"/>
        <v>49.54711987183952</v>
      </c>
      <c r="W21" s="19"/>
      <c r="X21" s="11"/>
      <c r="Y21" s="71" t="e">
        <f t="shared" si="7"/>
        <v>#DIV/0!</v>
      </c>
      <c r="Z21" s="19"/>
      <c r="AA21" s="11">
        <v>0.2</v>
      </c>
      <c r="AB21" s="71" t="e">
        <f t="shared" si="8"/>
        <v>#DIV/0!</v>
      </c>
      <c r="AC21" s="19"/>
      <c r="AD21" s="11"/>
      <c r="AE21" s="71" t="e">
        <f>AD21/AC21*100</f>
        <v>#DIV/0!</v>
      </c>
      <c r="AF21" s="19">
        <v>556.79999999999995</v>
      </c>
      <c r="AG21" s="11">
        <v>436</v>
      </c>
      <c r="AH21" s="20">
        <f t="shared" si="10"/>
        <v>78.304597701149433</v>
      </c>
      <c r="AI21" s="19"/>
      <c r="AJ21" s="11"/>
      <c r="AK21" s="71" t="e">
        <f t="shared" si="11"/>
        <v>#DIV/0!</v>
      </c>
    </row>
    <row r="22" spans="1:37" ht="15.75">
      <c r="A22" s="50" t="s">
        <v>41</v>
      </c>
      <c r="B22" s="19">
        <v>182181.5</v>
      </c>
      <c r="C22" s="11">
        <v>130134.8</v>
      </c>
      <c r="D22" s="20">
        <f t="shared" si="12"/>
        <v>71.431402200552753</v>
      </c>
      <c r="E22" s="11">
        <v>185840</v>
      </c>
      <c r="F22" s="11">
        <v>139321</v>
      </c>
      <c r="G22" s="20">
        <f t="shared" si="1"/>
        <v>74.968252260008612</v>
      </c>
      <c r="H22" s="19">
        <v>212178.4</v>
      </c>
      <c r="I22" s="11">
        <v>167695.69068000003</v>
      </c>
      <c r="J22" s="20">
        <f t="shared" si="2"/>
        <v>79.035231993454573</v>
      </c>
      <c r="K22" s="19">
        <v>208025</v>
      </c>
      <c r="L22" s="11">
        <v>162642.1</v>
      </c>
      <c r="M22" s="20">
        <f t="shared" si="3"/>
        <v>78.183920201898815</v>
      </c>
      <c r="N22" s="19">
        <v>277580</v>
      </c>
      <c r="O22" s="11">
        <v>217660.155</v>
      </c>
      <c r="P22" s="20">
        <f t="shared" si="4"/>
        <v>78.413486202175946</v>
      </c>
      <c r="Q22" s="19">
        <v>208774.5</v>
      </c>
      <c r="R22" s="11">
        <v>145815.29999999999</v>
      </c>
      <c r="S22" s="20">
        <f t="shared" si="5"/>
        <v>69.843443523993585</v>
      </c>
      <c r="T22" s="19">
        <v>221122.5</v>
      </c>
      <c r="U22" s="11">
        <v>162500.75899999999</v>
      </c>
      <c r="V22" s="20">
        <f t="shared" si="6"/>
        <v>73.489020339404618</v>
      </c>
      <c r="W22" s="19">
        <v>177891.9</v>
      </c>
      <c r="X22" s="11">
        <v>140366.9</v>
      </c>
      <c r="Y22" s="20">
        <f t="shared" si="7"/>
        <v>78.905728703780227</v>
      </c>
      <c r="Z22" s="19">
        <v>256650.8</v>
      </c>
      <c r="AA22" s="11">
        <v>197576.8</v>
      </c>
      <c r="AB22" s="20">
        <f t="shared" si="8"/>
        <v>76.982732958556923</v>
      </c>
      <c r="AC22" s="19">
        <v>342968.9</v>
      </c>
      <c r="AD22" s="11">
        <v>282547.8</v>
      </c>
      <c r="AE22" s="20">
        <f>AD22/AC22*100</f>
        <v>82.382921600180069</v>
      </c>
      <c r="AF22" s="19">
        <v>219387.7</v>
      </c>
      <c r="AG22" s="11">
        <v>156473.9</v>
      </c>
      <c r="AH22" s="20">
        <f t="shared" si="10"/>
        <v>71.323004890429132</v>
      </c>
      <c r="AI22" s="19">
        <v>239000</v>
      </c>
      <c r="AJ22" s="11">
        <v>184009.07912000001</v>
      </c>
      <c r="AK22" s="20">
        <f t="shared" si="11"/>
        <v>76.99124649372385</v>
      </c>
    </row>
    <row r="23" spans="1:37" ht="31.5">
      <c r="A23" s="40" t="s">
        <v>46</v>
      </c>
      <c r="B23" s="19">
        <v>133.1</v>
      </c>
      <c r="C23" s="11">
        <v>-1.5</v>
      </c>
      <c r="D23" s="20">
        <f t="shared" si="12"/>
        <v>-1.1269722013523669</v>
      </c>
      <c r="E23" s="11">
        <v>3892</v>
      </c>
      <c r="F23" s="11">
        <v>3224.5</v>
      </c>
      <c r="G23" s="20">
        <f t="shared" si="1"/>
        <v>82.849434737923943</v>
      </c>
      <c r="H23" s="19">
        <v>409.8</v>
      </c>
      <c r="I23" s="11">
        <v>135.42019999999999</v>
      </c>
      <c r="J23" s="20">
        <f t="shared" si="2"/>
        <v>33.04543679843826</v>
      </c>
      <c r="K23" s="19">
        <v>3913.4</v>
      </c>
      <c r="L23" s="11">
        <v>1834.1</v>
      </c>
      <c r="M23" s="20">
        <f t="shared" si="3"/>
        <v>46.86717432411713</v>
      </c>
      <c r="N23" s="72">
        <v>0</v>
      </c>
      <c r="O23" s="73">
        <v>17.178999999999998</v>
      </c>
      <c r="P23" s="71" t="e">
        <f t="shared" si="4"/>
        <v>#DIV/0!</v>
      </c>
      <c r="Q23" s="19">
        <v>916</v>
      </c>
      <c r="R23" s="11">
        <v>739.9</v>
      </c>
      <c r="S23" s="20">
        <f t="shared" si="5"/>
        <v>80.775109170305669</v>
      </c>
      <c r="T23" s="19"/>
      <c r="U23" s="11">
        <v>2.0419999999999998</v>
      </c>
      <c r="V23" s="71" t="e">
        <f t="shared" si="6"/>
        <v>#DIV/0!</v>
      </c>
      <c r="W23" s="19"/>
      <c r="X23" s="11"/>
      <c r="Y23" s="71" t="e">
        <f t="shared" si="7"/>
        <v>#DIV/0!</v>
      </c>
      <c r="Z23" s="19">
        <v>2650</v>
      </c>
      <c r="AA23" s="11">
        <v>3229.6</v>
      </c>
      <c r="AB23" s="20">
        <f t="shared" si="8"/>
        <v>121.87169811320754</v>
      </c>
      <c r="AC23" s="19">
        <v>360</v>
      </c>
      <c r="AD23" s="11">
        <v>289</v>
      </c>
      <c r="AE23" s="20">
        <f t="shared" si="9"/>
        <v>80.277777777777786</v>
      </c>
      <c r="AF23" s="19"/>
      <c r="AG23" s="11"/>
      <c r="AH23" s="71" t="e">
        <f t="shared" si="10"/>
        <v>#DIV/0!</v>
      </c>
      <c r="AI23" s="19"/>
      <c r="AJ23" s="11"/>
      <c r="AK23" s="71" t="e">
        <f t="shared" si="11"/>
        <v>#DIV/0!</v>
      </c>
    </row>
    <row r="24" spans="1:37" ht="23.25" customHeight="1">
      <c r="A24" s="40" t="s">
        <v>45</v>
      </c>
      <c r="B24" s="19">
        <v>13093.4</v>
      </c>
      <c r="C24" s="11">
        <v>13593.2</v>
      </c>
      <c r="D24" s="20">
        <f>C24/B24*100</f>
        <v>103.81719034017138</v>
      </c>
      <c r="E24" s="11">
        <v>23870</v>
      </c>
      <c r="F24" s="11">
        <v>23930.7</v>
      </c>
      <c r="G24" s="20">
        <f t="shared" si="1"/>
        <v>100.25429409300376</v>
      </c>
      <c r="H24" s="19"/>
      <c r="I24" s="11"/>
      <c r="J24" s="71" t="e">
        <f t="shared" si="2"/>
        <v>#DIV/0!</v>
      </c>
      <c r="K24" s="19">
        <v>1700</v>
      </c>
      <c r="L24" s="11">
        <v>1972.6</v>
      </c>
      <c r="M24" s="20">
        <f t="shared" si="3"/>
        <v>116.03529411764706</v>
      </c>
      <c r="N24" s="72">
        <v>0</v>
      </c>
      <c r="O24" s="73">
        <v>12657.534</v>
      </c>
      <c r="P24" s="71" t="e">
        <f t="shared" si="4"/>
        <v>#DIV/0!</v>
      </c>
      <c r="Q24" s="19">
        <v>6500</v>
      </c>
      <c r="R24" s="11">
        <v>2613.1999999999998</v>
      </c>
      <c r="S24" s="20">
        <f t="shared" si="5"/>
        <v>40.203076923076921</v>
      </c>
      <c r="T24" s="19"/>
      <c r="U24" s="11"/>
      <c r="V24" s="71" t="e">
        <f t="shared" si="6"/>
        <v>#DIV/0!</v>
      </c>
      <c r="W24" s="19">
        <v>5700</v>
      </c>
      <c r="X24" s="11">
        <v>8326.2999999999993</v>
      </c>
      <c r="Y24" s="20">
        <f t="shared" si="7"/>
        <v>146.07543859649121</v>
      </c>
      <c r="Z24" s="19">
        <v>7000</v>
      </c>
      <c r="AA24" s="11">
        <v>8297.2000000000007</v>
      </c>
      <c r="AB24" s="20">
        <f t="shared" si="8"/>
        <v>118.53142857142858</v>
      </c>
      <c r="AC24" s="19">
        <v>19000</v>
      </c>
      <c r="AD24" s="11">
        <v>17873.2</v>
      </c>
      <c r="AE24" s="20">
        <f t="shared" si="9"/>
        <v>94.069473684210521</v>
      </c>
      <c r="AF24" s="19">
        <v>40000</v>
      </c>
      <c r="AG24" s="11">
        <v>22781</v>
      </c>
      <c r="AH24" s="20">
        <f t="shared" si="10"/>
        <v>56.952499999999993</v>
      </c>
      <c r="AI24" s="19">
        <v>35500</v>
      </c>
      <c r="AJ24" s="11">
        <v>28335.56064</v>
      </c>
      <c r="AK24" s="20">
        <f t="shared" si="11"/>
        <v>79.818480676056339</v>
      </c>
    </row>
    <row r="25" spans="1:37" s="3" customFormat="1" ht="15" customHeight="1">
      <c r="A25" s="57" t="s">
        <v>56</v>
      </c>
      <c r="B25" s="54">
        <v>712.6</v>
      </c>
      <c r="C25" s="55">
        <f>C26+C27+C28</f>
        <v>927.2</v>
      </c>
      <c r="D25" s="56">
        <f t="shared" si="12"/>
        <v>130.11507156890261</v>
      </c>
      <c r="E25" s="54">
        <f>E26+E27+E28</f>
        <v>1075</v>
      </c>
      <c r="F25" s="55">
        <f>F26+F27+F28+582.1</f>
        <v>1373.6999999999998</v>
      </c>
      <c r="G25" s="56">
        <f t="shared" si="1"/>
        <v>127.78604651162789</v>
      </c>
      <c r="H25" s="55">
        <f>H26+H27+H28</f>
        <v>1199.0999999999999</v>
      </c>
      <c r="I25" s="55">
        <f>I26+I27+I28</f>
        <v>746.67983000000004</v>
      </c>
      <c r="J25" s="56">
        <f t="shared" si="2"/>
        <v>62.270021682928864</v>
      </c>
      <c r="K25" s="54">
        <f>K26+K27+K28</f>
        <v>9.6999999999999993</v>
      </c>
      <c r="L25" s="55">
        <f>L26+L27+L28</f>
        <v>38.200000000000003</v>
      </c>
      <c r="M25" s="56">
        <f t="shared" si="3"/>
        <v>393.81443298969077</v>
      </c>
      <c r="N25" s="54">
        <v>500</v>
      </c>
      <c r="O25" s="55">
        <v>426.11399999999998</v>
      </c>
      <c r="P25" s="56">
        <f t="shared" si="4"/>
        <v>85.222799999999992</v>
      </c>
      <c r="Q25" s="54">
        <f>Q26+Q27+Q28</f>
        <v>400</v>
      </c>
      <c r="R25" s="55">
        <v>317.39999999999998</v>
      </c>
      <c r="S25" s="56">
        <f t="shared" si="5"/>
        <v>79.349999999999994</v>
      </c>
      <c r="T25" s="55">
        <v>900.1</v>
      </c>
      <c r="U25" s="55">
        <v>689.86500000000001</v>
      </c>
      <c r="V25" s="56">
        <f t="shared" si="6"/>
        <v>76.643150761026561</v>
      </c>
      <c r="W25" s="54">
        <v>301</v>
      </c>
      <c r="X25" s="55">
        <v>531.1</v>
      </c>
      <c r="Y25" s="56">
        <f t="shared" si="7"/>
        <v>176.4451827242525</v>
      </c>
      <c r="Z25" s="54">
        <f>Z26+Z27+Z28</f>
        <v>744</v>
      </c>
      <c r="AA25" s="55">
        <f>AA26+AA27+AA28</f>
        <v>809.18000000000006</v>
      </c>
      <c r="AB25" s="56">
        <f t="shared" si="8"/>
        <v>108.76075268817205</v>
      </c>
      <c r="AC25" s="54">
        <f>AC26+AC27+AC28</f>
        <v>1300</v>
      </c>
      <c r="AD25" s="55">
        <f>AD26+AD27+AD28</f>
        <v>967.43</v>
      </c>
      <c r="AE25" s="56">
        <f t="shared" si="9"/>
        <v>74.417692307692306</v>
      </c>
      <c r="AF25" s="54">
        <v>1345</v>
      </c>
      <c r="AG25" s="55">
        <f>AG26+AG27+AG28+41.6</f>
        <v>953.2</v>
      </c>
      <c r="AH25" s="56">
        <f t="shared" si="10"/>
        <v>70.869888475836433</v>
      </c>
      <c r="AI25" s="54">
        <v>220</v>
      </c>
      <c r="AJ25" s="55">
        <v>251.1285</v>
      </c>
      <c r="AK25" s="56">
        <f t="shared" si="11"/>
        <v>114.14931818181819</v>
      </c>
    </row>
    <row r="26" spans="1:37" s="3" customFormat="1" ht="19.5" customHeight="1">
      <c r="A26" s="52" t="s">
        <v>60</v>
      </c>
      <c r="B26" s="21">
        <v>440.5</v>
      </c>
      <c r="C26" s="13">
        <v>787.2</v>
      </c>
      <c r="D26" s="46">
        <f t="shared" si="12"/>
        <v>178.70601589103293</v>
      </c>
      <c r="E26" s="13">
        <v>425</v>
      </c>
      <c r="F26" s="13">
        <v>305.2</v>
      </c>
      <c r="G26" s="46">
        <f t="shared" si="1"/>
        <v>71.811764705882354</v>
      </c>
      <c r="H26" s="21">
        <v>1199.0999999999999</v>
      </c>
      <c r="I26" s="13">
        <v>746.67983000000004</v>
      </c>
      <c r="J26" s="20">
        <f t="shared" si="2"/>
        <v>62.270021682928864</v>
      </c>
      <c r="K26" s="21">
        <v>9.6999999999999993</v>
      </c>
      <c r="L26" s="13">
        <v>38.200000000000003</v>
      </c>
      <c r="M26" s="46">
        <f t="shared" si="3"/>
        <v>393.81443298969077</v>
      </c>
      <c r="N26" s="21"/>
      <c r="O26" s="13"/>
      <c r="P26" s="51" t="e">
        <f t="shared" si="4"/>
        <v>#DIV/0!</v>
      </c>
      <c r="Q26" s="21">
        <v>400</v>
      </c>
      <c r="R26" s="13">
        <v>91.5</v>
      </c>
      <c r="S26" s="46">
        <f t="shared" si="5"/>
        <v>22.875</v>
      </c>
      <c r="T26" s="21"/>
      <c r="U26" s="13"/>
      <c r="V26" s="51" t="e">
        <f t="shared" si="6"/>
        <v>#DIV/0!</v>
      </c>
      <c r="W26" s="21"/>
      <c r="X26" s="13"/>
      <c r="Y26" s="51" t="e">
        <f t="shared" si="7"/>
        <v>#DIV/0!</v>
      </c>
      <c r="Z26" s="21">
        <v>150</v>
      </c>
      <c r="AA26" s="13">
        <v>168.44</v>
      </c>
      <c r="AB26" s="46">
        <f t="shared" si="8"/>
        <v>112.29333333333334</v>
      </c>
      <c r="AC26" s="19">
        <v>590</v>
      </c>
      <c r="AD26" s="13">
        <v>367.2299999999999</v>
      </c>
      <c r="AE26" s="46">
        <f t="shared" si="9"/>
        <v>62.242372881355912</v>
      </c>
      <c r="AF26" s="21">
        <v>175</v>
      </c>
      <c r="AG26" s="13">
        <v>136.6</v>
      </c>
      <c r="AH26" s="46">
        <f>AG26/AF26*100</f>
        <v>78.057142857142864</v>
      </c>
      <c r="AI26" s="21"/>
      <c r="AJ26" s="13"/>
      <c r="AK26" s="51" t="e">
        <f t="shared" si="11"/>
        <v>#DIV/0!</v>
      </c>
    </row>
    <row r="27" spans="1:37" s="3" customFormat="1" ht="35.25" customHeight="1">
      <c r="A27" s="52" t="s">
        <v>61</v>
      </c>
      <c r="B27" s="21">
        <v>180</v>
      </c>
      <c r="C27" s="13">
        <v>138.1</v>
      </c>
      <c r="D27" s="46">
        <f t="shared" si="12"/>
        <v>76.722222222222214</v>
      </c>
      <c r="E27" s="13">
        <v>650</v>
      </c>
      <c r="F27" s="13">
        <v>486.4</v>
      </c>
      <c r="G27" s="46">
        <f t="shared" si="1"/>
        <v>74.830769230769221</v>
      </c>
      <c r="H27" s="21"/>
      <c r="I27" s="13"/>
      <c r="J27" s="100" t="e">
        <f t="shared" si="2"/>
        <v>#DIV/0!</v>
      </c>
      <c r="K27" s="21"/>
      <c r="L27" s="13"/>
      <c r="M27" s="100" t="e">
        <f t="shared" si="3"/>
        <v>#DIV/0!</v>
      </c>
      <c r="N27" s="21"/>
      <c r="O27" s="13"/>
      <c r="P27" s="100" t="e">
        <f t="shared" si="4"/>
        <v>#DIV/0!</v>
      </c>
      <c r="Q27" s="21"/>
      <c r="R27" s="13">
        <v>120.9</v>
      </c>
      <c r="S27" s="100" t="e">
        <f t="shared" si="5"/>
        <v>#DIV/0!</v>
      </c>
      <c r="T27" s="21"/>
      <c r="U27" s="13"/>
      <c r="V27" s="100" t="e">
        <f t="shared" si="6"/>
        <v>#DIV/0!</v>
      </c>
      <c r="W27" s="21"/>
      <c r="X27" s="13"/>
      <c r="Y27" s="100" t="e">
        <f t="shared" si="7"/>
        <v>#DIV/0!</v>
      </c>
      <c r="Z27" s="21">
        <v>594</v>
      </c>
      <c r="AA27" s="13">
        <v>640.74</v>
      </c>
      <c r="AB27" s="101">
        <f t="shared" si="8"/>
        <v>107.86868686868686</v>
      </c>
      <c r="AC27" s="19">
        <v>710</v>
      </c>
      <c r="AD27" s="13">
        <v>600.20000000000005</v>
      </c>
      <c r="AE27" s="46">
        <f t="shared" si="9"/>
        <v>84.535211267605632</v>
      </c>
      <c r="AF27" s="21">
        <v>1120</v>
      </c>
      <c r="AG27" s="13">
        <v>775</v>
      </c>
      <c r="AH27" s="46">
        <f t="shared" si="10"/>
        <v>69.196428571428569</v>
      </c>
      <c r="AI27" s="21"/>
      <c r="AJ27" s="13"/>
      <c r="AK27" s="100" t="e">
        <f t="shared" si="11"/>
        <v>#DIV/0!</v>
      </c>
    </row>
    <row r="28" spans="1:37" s="3" customFormat="1" ht="21.75" customHeight="1">
      <c r="A28" s="52" t="s">
        <v>62</v>
      </c>
      <c r="B28" s="21">
        <v>1</v>
      </c>
      <c r="C28" s="13">
        <v>1.9</v>
      </c>
      <c r="D28" s="46">
        <f t="shared" si="12"/>
        <v>190</v>
      </c>
      <c r="E28" s="19"/>
      <c r="F28" s="11"/>
      <c r="G28" s="71" t="e">
        <f t="shared" si="1"/>
        <v>#DIV/0!</v>
      </c>
      <c r="H28" s="19"/>
      <c r="I28" s="11"/>
      <c r="J28" s="71" t="e">
        <f t="shared" si="2"/>
        <v>#DIV/0!</v>
      </c>
      <c r="K28" s="19"/>
      <c r="L28" s="11"/>
      <c r="M28" s="71" t="e">
        <f t="shared" si="3"/>
        <v>#DIV/0!</v>
      </c>
      <c r="N28" s="19"/>
      <c r="O28" s="11"/>
      <c r="P28" s="71" t="e">
        <f t="shared" si="4"/>
        <v>#DIV/0!</v>
      </c>
      <c r="Q28" s="19"/>
      <c r="R28" s="11">
        <v>105</v>
      </c>
      <c r="S28" s="71" t="e">
        <f t="shared" si="5"/>
        <v>#DIV/0!</v>
      </c>
      <c r="T28" s="19"/>
      <c r="U28" s="11"/>
      <c r="V28" s="71" t="e">
        <f t="shared" si="6"/>
        <v>#DIV/0!</v>
      </c>
      <c r="W28" s="19"/>
      <c r="X28" s="11"/>
      <c r="Y28" s="71" t="e">
        <f t="shared" si="7"/>
        <v>#DIV/0!</v>
      </c>
      <c r="Z28" s="19"/>
      <c r="AA28" s="13">
        <v>0</v>
      </c>
      <c r="AB28" s="71" t="e">
        <f t="shared" si="8"/>
        <v>#DIV/0!</v>
      </c>
      <c r="AC28" s="21"/>
      <c r="AD28" s="13"/>
      <c r="AE28" s="71" t="e">
        <f t="shared" si="9"/>
        <v>#DIV/0!</v>
      </c>
      <c r="AF28" s="19"/>
      <c r="AG28" s="11"/>
      <c r="AH28" s="71" t="e">
        <f t="shared" si="10"/>
        <v>#DIV/0!</v>
      </c>
      <c r="AI28" s="19"/>
      <c r="AJ28" s="11"/>
      <c r="AK28" s="71" t="e">
        <f t="shared" si="11"/>
        <v>#DIV/0!</v>
      </c>
    </row>
    <row r="29" spans="1:37" ht="32.25" customHeight="1">
      <c r="A29" s="26" t="s">
        <v>27</v>
      </c>
      <c r="B29" s="19">
        <v>267.39999999999998</v>
      </c>
      <c r="C29" s="11">
        <v>312.8</v>
      </c>
      <c r="D29" s="20">
        <f t="shared" si="12"/>
        <v>116.97830964846673</v>
      </c>
      <c r="E29" s="11">
        <v>952.8</v>
      </c>
      <c r="F29" s="11">
        <v>908.5</v>
      </c>
      <c r="G29" s="20">
        <f t="shared" si="1"/>
        <v>95.350545759865668</v>
      </c>
      <c r="H29" s="19">
        <v>191.5</v>
      </c>
      <c r="I29" s="11">
        <v>263.18268</v>
      </c>
      <c r="J29" s="20">
        <f t="shared" si="2"/>
        <v>137.43220887728461</v>
      </c>
      <c r="K29" s="19"/>
      <c r="L29" s="11">
        <v>448.2</v>
      </c>
      <c r="M29" s="71" t="e">
        <f t="shared" si="3"/>
        <v>#DIV/0!</v>
      </c>
      <c r="N29" s="19"/>
      <c r="O29" s="73">
        <v>1505.65</v>
      </c>
      <c r="P29" s="71" t="e">
        <f t="shared" si="4"/>
        <v>#DIV/0!</v>
      </c>
      <c r="Q29" s="19">
        <v>200</v>
      </c>
      <c r="R29" s="11">
        <v>325.39999999999998</v>
      </c>
      <c r="S29" s="20">
        <f t="shared" si="5"/>
        <v>162.69999999999999</v>
      </c>
      <c r="T29" s="19">
        <v>1007</v>
      </c>
      <c r="U29" s="11">
        <v>1122.2260000000001</v>
      </c>
      <c r="V29" s="20">
        <f t="shared" si="6"/>
        <v>111.44250248262166</v>
      </c>
      <c r="W29" s="19">
        <v>400</v>
      </c>
      <c r="X29" s="11">
        <v>311.2</v>
      </c>
      <c r="Y29" s="20">
        <f t="shared" si="7"/>
        <v>77.8</v>
      </c>
      <c r="Z29" s="19">
        <v>115.5</v>
      </c>
      <c r="AA29" s="11">
        <v>150.30000000000001</v>
      </c>
      <c r="AB29" s="20">
        <f t="shared" si="8"/>
        <v>130.12987012987014</v>
      </c>
      <c r="AC29" s="19">
        <v>616</v>
      </c>
      <c r="AD29" s="11">
        <v>648.79999999999995</v>
      </c>
      <c r="AE29" s="20">
        <f t="shared" si="9"/>
        <v>105.32467532467531</v>
      </c>
      <c r="AF29" s="19">
        <v>225</v>
      </c>
      <c r="AG29" s="11">
        <v>266.5</v>
      </c>
      <c r="AH29" s="20">
        <f t="shared" si="10"/>
        <v>118.44444444444444</v>
      </c>
      <c r="AI29" s="19">
        <v>345</v>
      </c>
      <c r="AJ29" s="11">
        <v>263.99739</v>
      </c>
      <c r="AK29" s="20">
        <f t="shared" si="11"/>
        <v>76.520982608695647</v>
      </c>
    </row>
    <row r="30" spans="1:37" s="3" customFormat="1" ht="18" customHeight="1">
      <c r="A30" s="126" t="s">
        <v>85</v>
      </c>
      <c r="B30" s="19">
        <v>3.4</v>
      </c>
      <c r="C30" s="11">
        <v>6.5</v>
      </c>
      <c r="D30" s="129">
        <f t="shared" si="12"/>
        <v>191.1764705882353</v>
      </c>
      <c r="E30" s="11"/>
      <c r="F30" s="11"/>
      <c r="G30" s="20"/>
      <c r="H30" s="19"/>
      <c r="I30" s="11"/>
      <c r="J30" s="71"/>
      <c r="K30" s="19"/>
      <c r="L30" s="11"/>
      <c r="M30" s="71"/>
      <c r="N30" s="19"/>
      <c r="O30" s="73">
        <v>401.63400000000001</v>
      </c>
      <c r="P30" s="71"/>
      <c r="Q30" s="19"/>
      <c r="R30" s="11">
        <v>71.2</v>
      </c>
      <c r="S30" s="20"/>
      <c r="T30" s="19"/>
      <c r="U30" s="11"/>
      <c r="V30" s="20"/>
      <c r="W30" s="19"/>
      <c r="X30" s="11"/>
      <c r="Y30" s="20"/>
      <c r="Z30" s="19"/>
      <c r="AA30" s="11"/>
      <c r="AB30" s="20"/>
      <c r="AC30" s="19"/>
      <c r="AD30" s="11">
        <v>156.6</v>
      </c>
      <c r="AE30" s="20"/>
      <c r="AF30" s="19"/>
      <c r="AG30" s="11"/>
      <c r="AH30" s="71"/>
      <c r="AI30" s="19"/>
      <c r="AJ30" s="11"/>
      <c r="AK30" s="20"/>
    </row>
    <row r="31" spans="1:37" s="3" customFormat="1" ht="19.5" customHeight="1">
      <c r="A31" s="57" t="s">
        <v>44</v>
      </c>
      <c r="B31" s="54">
        <f>B32+B33+B34+B35</f>
        <v>23053.200000000001</v>
      </c>
      <c r="C31" s="55">
        <f>C32+C33+C34+C35</f>
        <v>17146.699999999997</v>
      </c>
      <c r="D31" s="56">
        <f>C31/B31*100</f>
        <v>74.378828101955463</v>
      </c>
      <c r="E31" s="54">
        <f>E32+E33+E34+E35</f>
        <v>34492</v>
      </c>
      <c r="F31" s="55">
        <f>F32+F33+F34+F35</f>
        <v>27433.3</v>
      </c>
      <c r="G31" s="56">
        <f t="shared" si="1"/>
        <v>79.535254551780127</v>
      </c>
      <c r="H31" s="54">
        <f>H32+H33+H34+H35</f>
        <v>24795.058000000005</v>
      </c>
      <c r="I31" s="55">
        <f>I32+I33+I34+I35</f>
        <v>20258.5599</v>
      </c>
      <c r="J31" s="56">
        <f t="shared" si="2"/>
        <v>81.704023035558109</v>
      </c>
      <c r="K31" s="54">
        <f>K32+K33+K34+K35</f>
        <v>21450.1</v>
      </c>
      <c r="L31" s="55">
        <f>L32+L33+L34+L35</f>
        <v>16286.8</v>
      </c>
      <c r="M31" s="56">
        <f t="shared" si="3"/>
        <v>75.928783548794641</v>
      </c>
      <c r="N31" s="54">
        <f>N32+N33+N34+N35</f>
        <v>30390</v>
      </c>
      <c r="O31" s="55">
        <f>O32+O33+O34+O35</f>
        <v>23980.674999999999</v>
      </c>
      <c r="P31" s="56">
        <f t="shared" si="4"/>
        <v>78.90975649884831</v>
      </c>
      <c r="Q31" s="54">
        <f>Q32+Q33+Q34+Q35</f>
        <v>24248</v>
      </c>
      <c r="R31" s="55">
        <f>R32+R33+R34+R35</f>
        <v>21939.199999999997</v>
      </c>
      <c r="S31" s="56">
        <f t="shared" si="5"/>
        <v>90.478389970306822</v>
      </c>
      <c r="T31" s="54">
        <f>T32+T33+T34+T35</f>
        <v>47232.5</v>
      </c>
      <c r="U31" s="55">
        <f>U32+U33+U34+U35</f>
        <v>40292.774000000005</v>
      </c>
      <c r="V31" s="56">
        <f t="shared" si="6"/>
        <v>85.307307468374532</v>
      </c>
      <c r="W31" s="54">
        <f>W32+W33+W34+W35</f>
        <v>36970.1</v>
      </c>
      <c r="X31" s="55">
        <f>X32+X33+X34+X35</f>
        <v>31892.200000000004</v>
      </c>
      <c r="Y31" s="56">
        <f t="shared" si="7"/>
        <v>86.264846457001752</v>
      </c>
      <c r="Z31" s="54">
        <f>Z32+Z33+Z34+Z35</f>
        <v>24355</v>
      </c>
      <c r="AA31" s="54">
        <f>AA32+AA33+AA34+AA35</f>
        <v>19898.2</v>
      </c>
      <c r="AB31" s="56">
        <f t="shared" si="8"/>
        <v>81.70067747895709</v>
      </c>
      <c r="AC31" s="54">
        <f>AC32+AC33+AC34+AC35</f>
        <v>34821</v>
      </c>
      <c r="AD31" s="55">
        <f>AD32+AD33+AD34+AD35</f>
        <v>30617.499999999996</v>
      </c>
      <c r="AE31" s="56">
        <f t="shared" si="9"/>
        <v>87.928261681169388</v>
      </c>
      <c r="AF31" s="54">
        <f>AF32+AF33+AF34+AF35</f>
        <v>17891.8</v>
      </c>
      <c r="AG31" s="54">
        <f>AG32+AG33+AG34+AG35</f>
        <v>13404.4</v>
      </c>
      <c r="AH31" s="56">
        <f t="shared" si="10"/>
        <v>74.919236745324682</v>
      </c>
      <c r="AI31" s="54">
        <f>AI32+AI33+AI34+AI35</f>
        <v>20500</v>
      </c>
      <c r="AJ31" s="55">
        <f>AJ32+AJ33+AJ34+AJ35</f>
        <v>17638.292669999999</v>
      </c>
      <c r="AK31" s="56">
        <f t="shared" si="11"/>
        <v>86.04045204878048</v>
      </c>
    </row>
    <row r="32" spans="1:37" s="3" customFormat="1" ht="36" customHeight="1">
      <c r="A32" s="61" t="s">
        <v>42</v>
      </c>
      <c r="B32" s="19">
        <v>710</v>
      </c>
      <c r="C32" s="11">
        <v>544.20000000000005</v>
      </c>
      <c r="D32" s="20">
        <f t="shared" si="12"/>
        <v>76.647887323943664</v>
      </c>
      <c r="E32" s="11">
        <v>585</v>
      </c>
      <c r="F32" s="11">
        <v>503.8</v>
      </c>
      <c r="G32" s="20">
        <f t="shared" si="1"/>
        <v>86.119658119658126</v>
      </c>
      <c r="H32" s="19">
        <v>1120</v>
      </c>
      <c r="I32" s="11">
        <v>629.50840000000005</v>
      </c>
      <c r="J32" s="20">
        <f t="shared" si="2"/>
        <v>56.206107142857142</v>
      </c>
      <c r="K32" s="19">
        <v>517.4</v>
      </c>
      <c r="L32" s="11">
        <v>317.3</v>
      </c>
      <c r="M32" s="20">
        <f t="shared" si="3"/>
        <v>61.325860069578667</v>
      </c>
      <c r="N32" s="72">
        <v>1080</v>
      </c>
      <c r="O32" s="73">
        <v>994.83500000000004</v>
      </c>
      <c r="P32" s="20">
        <f t="shared" si="4"/>
        <v>92.11435185185185</v>
      </c>
      <c r="Q32" s="19">
        <v>700</v>
      </c>
      <c r="R32" s="11">
        <v>502.6</v>
      </c>
      <c r="S32" s="20">
        <f t="shared" si="5"/>
        <v>71.800000000000011</v>
      </c>
      <c r="T32" s="19">
        <v>904.8</v>
      </c>
      <c r="U32" s="11">
        <v>702.91499999999996</v>
      </c>
      <c r="V32" s="20">
        <f t="shared" si="6"/>
        <v>77.687334217506631</v>
      </c>
      <c r="W32" s="19">
        <v>850</v>
      </c>
      <c r="X32" s="11">
        <v>594.4</v>
      </c>
      <c r="Y32" s="20">
        <f t="shared" si="7"/>
        <v>69.92941176470589</v>
      </c>
      <c r="Z32" s="19">
        <v>1284</v>
      </c>
      <c r="AA32" s="11">
        <v>911.6</v>
      </c>
      <c r="AB32" s="20">
        <f t="shared" si="8"/>
        <v>70.996884735202485</v>
      </c>
      <c r="AC32" s="19">
        <v>1350</v>
      </c>
      <c r="AD32" s="11">
        <v>1075.3</v>
      </c>
      <c r="AE32" s="20">
        <f t="shared" si="9"/>
        <v>79.651851851851845</v>
      </c>
      <c r="AF32" s="19">
        <v>654</v>
      </c>
      <c r="AG32" s="11">
        <v>524</v>
      </c>
      <c r="AH32" s="20">
        <f t="shared" si="10"/>
        <v>80.122324159021403</v>
      </c>
      <c r="AI32" s="19">
        <v>1100</v>
      </c>
      <c r="AJ32" s="11">
        <v>721.48224000000005</v>
      </c>
      <c r="AK32" s="20">
        <f t="shared" si="11"/>
        <v>65.58929454545455</v>
      </c>
    </row>
    <row r="33" spans="1:37" s="3" customFormat="1" ht="23.25" customHeight="1">
      <c r="A33" s="61" t="s">
        <v>28</v>
      </c>
      <c r="B33" s="19">
        <v>20565.8</v>
      </c>
      <c r="C33" s="11">
        <v>15091.4</v>
      </c>
      <c r="D33" s="20">
        <f t="shared" si="12"/>
        <v>73.381050092872641</v>
      </c>
      <c r="E33" s="11">
        <v>32600</v>
      </c>
      <c r="F33" s="11">
        <v>25774.7</v>
      </c>
      <c r="G33" s="20">
        <f t="shared" si="1"/>
        <v>79.063496932515349</v>
      </c>
      <c r="H33" s="19">
        <v>22536.258000000002</v>
      </c>
      <c r="I33" s="11">
        <v>18829.346160000001</v>
      </c>
      <c r="J33" s="20">
        <f t="shared" si="2"/>
        <v>83.551342729569384</v>
      </c>
      <c r="K33" s="19">
        <v>20217</v>
      </c>
      <c r="L33" s="11">
        <v>15181.5</v>
      </c>
      <c r="M33" s="20">
        <f t="shared" si="3"/>
        <v>75.092743730523807</v>
      </c>
      <c r="N33" s="72">
        <v>28400</v>
      </c>
      <c r="O33" s="73">
        <v>22435.328000000001</v>
      </c>
      <c r="P33" s="20">
        <f t="shared" si="4"/>
        <v>78.997633802816907</v>
      </c>
      <c r="Q33" s="19">
        <v>21498</v>
      </c>
      <c r="R33" s="11">
        <v>20426.3</v>
      </c>
      <c r="S33" s="20">
        <f t="shared" si="5"/>
        <v>95.014885105591219</v>
      </c>
      <c r="T33" s="19">
        <v>45013.7</v>
      </c>
      <c r="U33" s="11">
        <v>38371.464</v>
      </c>
      <c r="V33" s="20">
        <f t="shared" si="6"/>
        <v>85.243967947535978</v>
      </c>
      <c r="W33" s="19">
        <v>34672.1</v>
      </c>
      <c r="X33" s="11">
        <v>29914.7</v>
      </c>
      <c r="Y33" s="20">
        <f t="shared" si="7"/>
        <v>86.27888129072079</v>
      </c>
      <c r="Z33" s="19">
        <v>22260</v>
      </c>
      <c r="AA33" s="11">
        <v>18307.2</v>
      </c>
      <c r="AB33" s="20">
        <f t="shared" si="8"/>
        <v>82.242587601078171</v>
      </c>
      <c r="AC33" s="19">
        <v>31000</v>
      </c>
      <c r="AD33" s="11">
        <v>27842.799999999999</v>
      </c>
      <c r="AE33" s="20">
        <f t="shared" si="9"/>
        <v>89.815483870967739</v>
      </c>
      <c r="AF33" s="19">
        <v>16087.8</v>
      </c>
      <c r="AG33" s="11">
        <v>11954.8</v>
      </c>
      <c r="AH33" s="20">
        <f t="shared" si="10"/>
        <v>74.309725381966459</v>
      </c>
      <c r="AI33" s="19">
        <v>19050</v>
      </c>
      <c r="AJ33" s="11">
        <v>16629.492429999998</v>
      </c>
      <c r="AK33" s="20">
        <f t="shared" si="11"/>
        <v>87.293923517060364</v>
      </c>
    </row>
    <row r="34" spans="1:37" s="3" customFormat="1" ht="31.5">
      <c r="A34" s="52" t="s">
        <v>31</v>
      </c>
      <c r="B34" s="19">
        <v>1687.4</v>
      </c>
      <c r="C34" s="11">
        <v>1434</v>
      </c>
      <c r="D34" s="20">
        <f t="shared" si="12"/>
        <v>84.982813796373108</v>
      </c>
      <c r="E34" s="11">
        <v>1255</v>
      </c>
      <c r="F34" s="11">
        <v>1085.5</v>
      </c>
      <c r="G34" s="20">
        <f t="shared" si="1"/>
        <v>86.494023904382473</v>
      </c>
      <c r="H34" s="19">
        <v>1084.9000000000001</v>
      </c>
      <c r="I34" s="11">
        <v>773.34533999999996</v>
      </c>
      <c r="J34" s="20">
        <f t="shared" si="2"/>
        <v>71.282638031154931</v>
      </c>
      <c r="K34" s="19">
        <v>660.6</v>
      </c>
      <c r="L34" s="11">
        <v>723.3</v>
      </c>
      <c r="M34" s="20">
        <f t="shared" si="3"/>
        <v>109.49137148047228</v>
      </c>
      <c r="N34" s="72">
        <v>910</v>
      </c>
      <c r="O34" s="73">
        <v>530.19600000000003</v>
      </c>
      <c r="P34" s="20">
        <f t="shared" si="4"/>
        <v>58.26329670329671</v>
      </c>
      <c r="Q34" s="19">
        <v>2000</v>
      </c>
      <c r="R34" s="11">
        <v>937</v>
      </c>
      <c r="S34" s="20">
        <f t="shared" si="5"/>
        <v>46.85</v>
      </c>
      <c r="T34" s="19">
        <v>1314</v>
      </c>
      <c r="U34" s="11">
        <v>1128.33</v>
      </c>
      <c r="V34" s="20">
        <f t="shared" si="6"/>
        <v>85.86986301369862</v>
      </c>
      <c r="W34" s="19">
        <v>1428</v>
      </c>
      <c r="X34" s="11">
        <v>1305.7</v>
      </c>
      <c r="Y34" s="20">
        <f t="shared" si="7"/>
        <v>91.435574229691881</v>
      </c>
      <c r="Z34" s="19">
        <v>767</v>
      </c>
      <c r="AA34" s="11">
        <v>663.5</v>
      </c>
      <c r="AB34" s="20">
        <f t="shared" si="8"/>
        <v>86.50586701434159</v>
      </c>
      <c r="AC34" s="19">
        <v>2400</v>
      </c>
      <c r="AD34" s="11">
        <v>1664.8</v>
      </c>
      <c r="AE34" s="20">
        <f t="shared" si="9"/>
        <v>69.36666666666666</v>
      </c>
      <c r="AF34" s="19">
        <v>1150</v>
      </c>
      <c r="AG34" s="11">
        <v>898.6</v>
      </c>
      <c r="AH34" s="20">
        <f t="shared" si="10"/>
        <v>78.139130434782615</v>
      </c>
      <c r="AI34" s="19">
        <v>330</v>
      </c>
      <c r="AJ34" s="11">
        <v>268.928</v>
      </c>
      <c r="AK34" s="20">
        <f t="shared" si="11"/>
        <v>81.493333333333325</v>
      </c>
    </row>
    <row r="35" spans="1:37" s="3" customFormat="1" ht="96.6" customHeight="1">
      <c r="A35" s="58" t="s">
        <v>32</v>
      </c>
      <c r="B35" s="19">
        <v>90</v>
      </c>
      <c r="C35" s="11">
        <v>77.099999999999994</v>
      </c>
      <c r="D35" s="20">
        <f t="shared" si="12"/>
        <v>85.666666666666657</v>
      </c>
      <c r="E35" s="11">
        <v>52</v>
      </c>
      <c r="F35" s="11">
        <v>69.3</v>
      </c>
      <c r="G35" s="20">
        <f t="shared" si="1"/>
        <v>133.26923076923077</v>
      </c>
      <c r="H35" s="19">
        <v>53.9</v>
      </c>
      <c r="I35" s="11">
        <v>26.36</v>
      </c>
      <c r="J35" s="20">
        <f t="shared" si="2"/>
        <v>48.905380333951761</v>
      </c>
      <c r="K35" s="19">
        <v>55.1</v>
      </c>
      <c r="L35" s="11">
        <v>64.7</v>
      </c>
      <c r="M35" s="20">
        <f t="shared" si="3"/>
        <v>117.42286751361162</v>
      </c>
      <c r="N35" s="72"/>
      <c r="O35" s="73">
        <v>20.315999999999999</v>
      </c>
      <c r="P35" s="71" t="e">
        <f t="shared" si="4"/>
        <v>#DIV/0!</v>
      </c>
      <c r="Q35" s="19">
        <v>50</v>
      </c>
      <c r="R35" s="11">
        <v>73.3</v>
      </c>
      <c r="S35" s="20">
        <f t="shared" si="5"/>
        <v>146.6</v>
      </c>
      <c r="T35" s="19"/>
      <c r="U35" s="11">
        <v>90.064999999999998</v>
      </c>
      <c r="V35" s="71" t="e">
        <f t="shared" si="6"/>
        <v>#DIV/0!</v>
      </c>
      <c r="W35" s="19">
        <v>20</v>
      </c>
      <c r="X35" s="11">
        <v>77.400000000000006</v>
      </c>
      <c r="Y35" s="20">
        <f t="shared" si="7"/>
        <v>387</v>
      </c>
      <c r="Z35" s="19">
        <v>44</v>
      </c>
      <c r="AA35" s="11">
        <v>15.9</v>
      </c>
      <c r="AB35" s="20">
        <f t="shared" si="8"/>
        <v>36.13636363636364</v>
      </c>
      <c r="AC35" s="19">
        <v>71</v>
      </c>
      <c r="AD35" s="11">
        <v>34.6</v>
      </c>
      <c r="AE35" s="20">
        <f t="shared" si="9"/>
        <v>48.732394366197184</v>
      </c>
      <c r="AF35" s="19"/>
      <c r="AG35" s="11">
        <v>27</v>
      </c>
      <c r="AH35" s="71" t="e">
        <f t="shared" si="10"/>
        <v>#DIV/0!</v>
      </c>
      <c r="AI35" s="19">
        <v>20</v>
      </c>
      <c r="AJ35" s="11">
        <v>18.39</v>
      </c>
      <c r="AK35" s="20">
        <f t="shared" si="11"/>
        <v>91.95</v>
      </c>
    </row>
    <row r="36" spans="1:37" s="3" customFormat="1" ht="34.5" customHeight="1">
      <c r="A36" s="62" t="s">
        <v>47</v>
      </c>
      <c r="B36" s="19">
        <v>20000</v>
      </c>
      <c r="C36" s="11">
        <v>16011.8</v>
      </c>
      <c r="D36" s="20">
        <f>C36/B36*100</f>
        <v>80.058999999999997</v>
      </c>
      <c r="E36" s="11">
        <v>29530</v>
      </c>
      <c r="F36" s="11">
        <v>23153.3</v>
      </c>
      <c r="G36" s="20">
        <f t="shared" si="1"/>
        <v>78.406027768371146</v>
      </c>
      <c r="H36" s="19">
        <v>10870.2</v>
      </c>
      <c r="I36" s="11">
        <v>8093.7846499999996</v>
      </c>
      <c r="J36" s="20">
        <f t="shared" si="2"/>
        <v>74.458470405328328</v>
      </c>
      <c r="K36" s="19">
        <v>9568</v>
      </c>
      <c r="L36" s="11">
        <v>6963.9</v>
      </c>
      <c r="M36" s="20">
        <f t="shared" si="3"/>
        <v>72.783235785953167</v>
      </c>
      <c r="N36" s="72">
        <v>10000</v>
      </c>
      <c r="O36" s="73">
        <v>7766.8649999999998</v>
      </c>
      <c r="P36" s="20">
        <f t="shared" si="4"/>
        <v>77.66865</v>
      </c>
      <c r="Q36" s="19">
        <v>7000</v>
      </c>
      <c r="R36" s="11">
        <v>7285.8</v>
      </c>
      <c r="S36" s="20">
        <f t="shared" si="5"/>
        <v>104.08285714285714</v>
      </c>
      <c r="T36" s="19">
        <v>14090</v>
      </c>
      <c r="U36" s="11">
        <v>10828.835999999999</v>
      </c>
      <c r="V36" s="20">
        <f t="shared" si="6"/>
        <v>76.854762242725329</v>
      </c>
      <c r="W36" s="19">
        <v>21000</v>
      </c>
      <c r="X36" s="11">
        <v>14268.5</v>
      </c>
      <c r="Y36" s="20">
        <f t="shared" si="7"/>
        <v>67.945238095238096</v>
      </c>
      <c r="Z36" s="19">
        <v>6000</v>
      </c>
      <c r="AA36" s="11">
        <v>5295.2</v>
      </c>
      <c r="AB36" s="20">
        <f t="shared" si="8"/>
        <v>88.25333333333333</v>
      </c>
      <c r="AC36" s="19">
        <v>9176</v>
      </c>
      <c r="AD36" s="11">
        <v>7044.5</v>
      </c>
      <c r="AE36" s="20">
        <f t="shared" si="9"/>
        <v>76.770924149956414</v>
      </c>
      <c r="AF36" s="19">
        <v>39190</v>
      </c>
      <c r="AG36" s="11">
        <v>28500.2</v>
      </c>
      <c r="AH36" s="20">
        <f t="shared" si="10"/>
        <v>72.723143659096706</v>
      </c>
      <c r="AI36" s="19">
        <v>11500</v>
      </c>
      <c r="AJ36" s="11">
        <v>10900.932349999999</v>
      </c>
      <c r="AK36" s="20">
        <f t="shared" si="11"/>
        <v>94.790716086956522</v>
      </c>
    </row>
    <row r="37" spans="1:37" ht="15.75">
      <c r="A37" s="59" t="s">
        <v>34</v>
      </c>
      <c r="B37" s="54">
        <v>2600</v>
      </c>
      <c r="C37" s="55">
        <v>1947.7</v>
      </c>
      <c r="D37" s="56">
        <f>C37/B37*100</f>
        <v>74.91153846153847</v>
      </c>
      <c r="E37" s="54">
        <v>745.7</v>
      </c>
      <c r="F37" s="55">
        <v>873.2</v>
      </c>
      <c r="G37" s="56">
        <f t="shared" si="1"/>
        <v>117.09802869786779</v>
      </c>
      <c r="H37" s="54">
        <v>8641.5978799999993</v>
      </c>
      <c r="I37" s="55">
        <v>8153.0803899999992</v>
      </c>
      <c r="J37" s="56">
        <f t="shared" si="2"/>
        <v>94.346907866071632</v>
      </c>
      <c r="K37" s="54">
        <v>4100</v>
      </c>
      <c r="L37" s="55">
        <v>3691.8</v>
      </c>
      <c r="M37" s="56">
        <f t="shared" si="3"/>
        <v>90.043902439024393</v>
      </c>
      <c r="N37" s="77">
        <v>4000</v>
      </c>
      <c r="O37" s="74">
        <v>3592.3539999999998</v>
      </c>
      <c r="P37" s="56">
        <f t="shared" si="4"/>
        <v>89.808849999999993</v>
      </c>
      <c r="Q37" s="54">
        <v>330</v>
      </c>
      <c r="R37" s="55">
        <v>219.2</v>
      </c>
      <c r="S37" s="56">
        <f t="shared" si="5"/>
        <v>66.424242424242422</v>
      </c>
      <c r="T37" s="54">
        <v>5049.1000000000004</v>
      </c>
      <c r="U37" s="55">
        <v>3383.1320000000001</v>
      </c>
      <c r="V37" s="56">
        <f t="shared" si="6"/>
        <v>67.004654294824817</v>
      </c>
      <c r="W37" s="54">
        <v>3200</v>
      </c>
      <c r="X37" s="55">
        <v>2321.6999999999998</v>
      </c>
      <c r="Y37" s="56">
        <f t="shared" si="7"/>
        <v>72.553124999999994</v>
      </c>
      <c r="Z37" s="54">
        <v>8170</v>
      </c>
      <c r="AA37" s="55">
        <v>4690.8999999999996</v>
      </c>
      <c r="AB37" s="56">
        <f t="shared" si="8"/>
        <v>57.416156670746631</v>
      </c>
      <c r="AC37" s="54">
        <v>1600</v>
      </c>
      <c r="AD37" s="55">
        <v>1476.9</v>
      </c>
      <c r="AE37" s="56">
        <f t="shared" si="9"/>
        <v>92.306250000000006</v>
      </c>
      <c r="AF37" s="54">
        <v>5113.8</v>
      </c>
      <c r="AG37" s="55">
        <v>3946</v>
      </c>
      <c r="AH37" s="56">
        <f t="shared" si="10"/>
        <v>77.163752982126795</v>
      </c>
      <c r="AI37" s="54">
        <v>4790</v>
      </c>
      <c r="AJ37" s="55">
        <v>3194.8666499999999</v>
      </c>
      <c r="AK37" s="56">
        <f>AJ37/AI37*100</f>
        <v>66.69867745302713</v>
      </c>
    </row>
    <row r="38" spans="1:37" s="49" customFormat="1" ht="31.5">
      <c r="A38" s="52" t="s">
        <v>33</v>
      </c>
      <c r="B38" s="21">
        <v>2004.7</v>
      </c>
      <c r="C38" s="13">
        <v>1302.5</v>
      </c>
      <c r="D38" s="46">
        <f>C38/B38*100</f>
        <v>64.972315059609926</v>
      </c>
      <c r="E38" s="21"/>
      <c r="F38" s="13"/>
      <c r="G38" s="51" t="e">
        <f t="shared" si="1"/>
        <v>#DIV/0!</v>
      </c>
      <c r="H38" s="21">
        <v>4061.4978799999999</v>
      </c>
      <c r="I38" s="13">
        <v>4383.5119599999998</v>
      </c>
      <c r="J38" s="46">
        <f>I38/H38*100</f>
        <v>107.92845618818838</v>
      </c>
      <c r="K38" s="21"/>
      <c r="L38" s="13"/>
      <c r="M38" s="51" t="e">
        <f t="shared" si="3"/>
        <v>#DIV/0!</v>
      </c>
      <c r="N38" s="75">
        <v>3060</v>
      </c>
      <c r="O38" s="75">
        <v>2406.3310000000001</v>
      </c>
      <c r="P38" s="46">
        <f t="shared" si="4"/>
        <v>78.638267973856216</v>
      </c>
      <c r="Q38" s="21">
        <v>0</v>
      </c>
      <c r="R38" s="13">
        <v>0</v>
      </c>
      <c r="S38" s="51" t="e">
        <f t="shared" si="5"/>
        <v>#DIV/0!</v>
      </c>
      <c r="T38" s="21">
        <v>3648.2</v>
      </c>
      <c r="U38" s="13">
        <v>2269.5459999999998</v>
      </c>
      <c r="V38" s="46">
        <f t="shared" si="6"/>
        <v>62.210021380406779</v>
      </c>
      <c r="W38" s="21">
        <v>2700</v>
      </c>
      <c r="X38" s="13">
        <v>1986.7</v>
      </c>
      <c r="Y38" s="46">
        <f t="shared" si="7"/>
        <v>73.581481481481475</v>
      </c>
      <c r="Z38" s="21">
        <v>3100</v>
      </c>
      <c r="AA38" s="13">
        <v>2481.6999999999998</v>
      </c>
      <c r="AB38" s="46">
        <f t="shared" si="8"/>
        <v>80.054838709677412</v>
      </c>
      <c r="AC38" s="21">
        <v>1240</v>
      </c>
      <c r="AD38" s="13">
        <v>940.8</v>
      </c>
      <c r="AE38" s="46">
        <f t="shared" si="9"/>
        <v>75.870967741935473</v>
      </c>
      <c r="AF38" s="21">
        <v>1099.0999999999999</v>
      </c>
      <c r="AG38" s="13">
        <v>1573.6</v>
      </c>
      <c r="AH38" s="20">
        <f t="shared" si="10"/>
        <v>143.17168592484762</v>
      </c>
      <c r="AI38" s="21"/>
      <c r="AJ38" s="13"/>
      <c r="AK38" s="125" t="e">
        <f>AJ38/AI38*100</f>
        <v>#DIV/0!</v>
      </c>
    </row>
    <row r="39" spans="1:37" ht="15.75">
      <c r="A39" s="26" t="s">
        <v>29</v>
      </c>
      <c r="B39" s="19">
        <v>460</v>
      </c>
      <c r="C39" s="11">
        <v>358.7</v>
      </c>
      <c r="D39" s="20">
        <f t="shared" si="12"/>
        <v>77.978260869565219</v>
      </c>
      <c r="E39" s="11">
        <v>350</v>
      </c>
      <c r="F39" s="11">
        <v>292.2</v>
      </c>
      <c r="G39" s="20">
        <f t="shared" si="1"/>
        <v>83.48571428571428</v>
      </c>
      <c r="H39" s="19">
        <v>840.05</v>
      </c>
      <c r="I39" s="11">
        <v>968.21229000000005</v>
      </c>
      <c r="J39" s="20">
        <f t="shared" si="2"/>
        <v>115.25650735075294</v>
      </c>
      <c r="K39" s="19">
        <v>200</v>
      </c>
      <c r="L39" s="11">
        <v>253.7</v>
      </c>
      <c r="M39" s="20">
        <f t="shared" si="3"/>
        <v>126.85</v>
      </c>
      <c r="N39" s="72">
        <v>650</v>
      </c>
      <c r="O39" s="73">
        <v>387.089</v>
      </c>
      <c r="P39" s="20">
        <f t="shared" si="4"/>
        <v>59.552153846153843</v>
      </c>
      <c r="Q39" s="19">
        <v>500</v>
      </c>
      <c r="R39" s="11">
        <v>438.7</v>
      </c>
      <c r="S39" s="20">
        <f t="shared" si="5"/>
        <v>87.74</v>
      </c>
      <c r="T39" s="19">
        <v>421.9</v>
      </c>
      <c r="U39" s="11">
        <v>505.60599999999999</v>
      </c>
      <c r="V39" s="20">
        <f t="shared" si="6"/>
        <v>119.84024650391088</v>
      </c>
      <c r="W39" s="19">
        <v>255</v>
      </c>
      <c r="X39" s="11">
        <v>233</v>
      </c>
      <c r="Y39" s="20">
        <f t="shared" si="7"/>
        <v>91.372549019607845</v>
      </c>
      <c r="Z39" s="19">
        <v>866</v>
      </c>
      <c r="AA39" s="11">
        <v>599</v>
      </c>
      <c r="AB39" s="20">
        <f t="shared" si="8"/>
        <v>69.168591224018471</v>
      </c>
      <c r="AC39" s="19">
        <v>560.20000000000005</v>
      </c>
      <c r="AD39" s="11">
        <v>487.9</v>
      </c>
      <c r="AE39" s="20">
        <f t="shared" si="9"/>
        <v>87.093895037486604</v>
      </c>
      <c r="AF39" s="19">
        <v>610</v>
      </c>
      <c r="AG39" s="11">
        <v>480.1</v>
      </c>
      <c r="AH39" s="20">
        <f t="shared" si="10"/>
        <v>78.704918032786892</v>
      </c>
      <c r="AI39" s="19">
        <v>880</v>
      </c>
      <c r="AJ39" s="11">
        <v>648.30781000000002</v>
      </c>
      <c r="AK39" s="20">
        <f>AJ39/AI39*100</f>
        <v>73.671342045454551</v>
      </c>
    </row>
    <row r="40" spans="1:37" ht="15.75">
      <c r="A40" s="26" t="s">
        <v>48</v>
      </c>
      <c r="B40" s="21">
        <f>B41-B7-B8-B9-B13-B23-B24-B25-B29-B31-B36-B37-B39</f>
        <v>160.70000000019718</v>
      </c>
      <c r="C40" s="11">
        <f>C41-C7-C8-C9-C13-C23-C24-C25-C29-C31-C36-C37-C39</f>
        <v>197.10000000001816</v>
      </c>
      <c r="D40" s="20">
        <f>C40/B40*100</f>
        <v>122.65090230228768</v>
      </c>
      <c r="E40" s="21">
        <f>E41-E7-E8-E9-E13-E23-E24-E25-E29-E31-E36-E37-E39</f>
        <v>164.30000000004361</v>
      </c>
      <c r="F40" s="11">
        <f>F41-F7-F8-F9-F13-F23-F24-F25-F29-F31-F36-F37-F39</f>
        <v>197.50000000003052</v>
      </c>
      <c r="G40" s="20">
        <f t="shared" si="1"/>
        <v>120.20693852707127</v>
      </c>
      <c r="H40" s="13">
        <f>H41-H7-H8-H9-H13-H23-H25-H29-H31-H36-H37-H39</f>
        <v>121.6000000001452</v>
      </c>
      <c r="I40" s="11">
        <f>I41-I7-I8-I9-I13-I23-I25-I29-I31-I36-I37-I39</f>
        <v>331.78258000008043</v>
      </c>
      <c r="J40" s="20">
        <f t="shared" si="2"/>
        <v>272.84751644710872</v>
      </c>
      <c r="K40" s="105">
        <f>K41-K7-K8-K9-K13-K23-K24-K25-K29-K31-K36-K37-K39</f>
        <v>-4.3655745685100555E-11</v>
      </c>
      <c r="L40" s="11">
        <f>L41-L7-L8-L9-L13-L23-L24-L25-L29-L31-L36-L37-L39</f>
        <v>233.30000000009551</v>
      </c>
      <c r="M40" s="71">
        <f t="shared" si="3"/>
        <v>-534408464083845.44</v>
      </c>
      <c r="N40" s="21">
        <f>N41-N7-N8-N9-N13-N23-N24-N25-N31-N36-N37-N39</f>
        <v>0</v>
      </c>
      <c r="O40" s="21">
        <f>O41-O7-O8-O9-O13-O23-O24-O25-O31-O36-O37-O39-O30-O29</f>
        <v>1022.1450000000632</v>
      </c>
      <c r="P40" s="71" t="e">
        <f t="shared" si="4"/>
        <v>#DIV/0!</v>
      </c>
      <c r="Q40" s="21">
        <f>Q41-Q7-Q8-Q9-Q13-Q23-Q24-Q25-Q29-Q31-Q36-Q37-Q39</f>
        <v>199.99999999994179</v>
      </c>
      <c r="R40" s="21">
        <f>R41-R39-R37-R36-R31-R30-R29-R25-R24-R23-R13-R9-R7-R8</f>
        <v>130.98700000017413</v>
      </c>
      <c r="S40" s="20">
        <f t="shared" si="5"/>
        <v>65.493500000106124</v>
      </c>
      <c r="T40" s="21">
        <f>T41-T7-T8-T9-T13-T23-T24-T25-T29-T31-T36-T37-T39</f>
        <v>951.99999999997056</v>
      </c>
      <c r="U40" s="11">
        <f>U41-U39-U37-U36-U31-U29-U25-U24-U23-U13-U9-U8-U7</f>
        <v>1453.1030000001192</v>
      </c>
      <c r="V40" s="20">
        <f t="shared" si="6"/>
        <v>152.63686974791639</v>
      </c>
      <c r="W40" s="21">
        <f>W41-W7-W8-W9-W13-W23-W24-W25-W29-W31-W36-W37-W39</f>
        <v>129.99999999991996</v>
      </c>
      <c r="X40" s="11">
        <f>X41-X39-X37-X36-X31-X29-X25-X24-X13-X9-X8-X7</f>
        <v>375.20000000018626</v>
      </c>
      <c r="Y40" s="20">
        <f t="shared" si="7"/>
        <v>288.61538461570558</v>
      </c>
      <c r="Z40" s="21">
        <f>Z41-Z7-Z8-Z9-Z13-Z23-Z24-Z25-Z29-Z31-Z36-Z37-Z39</f>
        <v>619.00000000011642</v>
      </c>
      <c r="AA40" s="21">
        <f>AA41-AA7-AA8-AA9-AA13-AA23-AA24-AA25-AA29-AA31-AA36-AA37-AA39</f>
        <v>307.51999999986128</v>
      </c>
      <c r="AB40" s="20">
        <f t="shared" si="8"/>
        <v>49.680129240679072</v>
      </c>
      <c r="AC40" s="21">
        <f>AC41-AC7-AC8-AC9-AC13-AC23-AC24-AC25-AC29-AC31-AC36-AC37-AC39</f>
        <v>957.29999999988354</v>
      </c>
      <c r="AD40" s="11">
        <f>AD41-AD7-AD8-AD9-AD13-AD23-AD24-AD25-AD29-AD30-AD31-AD36-AD37-AD39</f>
        <v>978.67000000006294</v>
      </c>
      <c r="AE40" s="20">
        <f t="shared" si="9"/>
        <v>102.23232006687371</v>
      </c>
      <c r="AF40" s="21">
        <f>AF41-AF7-AF8-AF9-AF13-AF23-AF24-AF25-AF29-AF31-AF36-AF37-AF39</f>
        <v>9593.699999999928</v>
      </c>
      <c r="AG40" s="21">
        <f>AG41-AG7-AG8-AG9-AG13-AG23-AG24-AG25-AG29-AG31-AG36-AG37-AG39</f>
        <v>6562.6999999999771</v>
      </c>
      <c r="AH40" s="20">
        <f t="shared" si="10"/>
        <v>68.406350000521456</v>
      </c>
      <c r="AI40" s="21">
        <f>AI41-AI7-AI8-AI9-AI13-AI24-AI25-AI29-AI31-AI36-AI37-AI39</f>
        <v>0</v>
      </c>
      <c r="AJ40" s="11">
        <f>0.35229+3.32585+0.33796</f>
        <v>4.0160999999999998</v>
      </c>
      <c r="AK40" s="71" t="e">
        <f t="shared" si="11"/>
        <v>#DIV/0!</v>
      </c>
    </row>
    <row r="41" spans="1:37" ht="18.75" customHeight="1">
      <c r="A41" s="23" t="s">
        <v>4</v>
      </c>
      <c r="B41" s="18">
        <v>1637158.1</v>
      </c>
      <c r="C41" s="45">
        <v>1177304.1000000001</v>
      </c>
      <c r="D41" s="18">
        <f t="shared" si="12"/>
        <v>71.911448259028859</v>
      </c>
      <c r="E41" s="18">
        <v>1393500</v>
      </c>
      <c r="F41" s="45">
        <v>1019103.1</v>
      </c>
      <c r="G41" s="18">
        <f t="shared" si="1"/>
        <v>73.132622891998565</v>
      </c>
      <c r="H41" s="45">
        <v>1413351.1058800002</v>
      </c>
      <c r="I41" s="45">
        <v>1086275.33128</v>
      </c>
      <c r="J41" s="18">
        <f t="shared" si="2"/>
        <v>76.858137143752998</v>
      </c>
      <c r="K41" s="18">
        <v>1563946.5</v>
      </c>
      <c r="L41" s="45">
        <v>1099969.1000000001</v>
      </c>
      <c r="M41" s="18">
        <f t="shared" si="3"/>
        <v>70.332911004308656</v>
      </c>
      <c r="N41" s="78">
        <v>2278480</v>
      </c>
      <c r="O41" s="78">
        <v>1795887.1140000001</v>
      </c>
      <c r="P41" s="18">
        <f t="shared" si="4"/>
        <v>78.819525034233351</v>
      </c>
      <c r="Q41" s="18">
        <v>1239658</v>
      </c>
      <c r="R41" s="45">
        <v>907982.3</v>
      </c>
      <c r="S41" s="18">
        <f t="shared" si="5"/>
        <v>73.244580360067062</v>
      </c>
      <c r="T41" s="18">
        <v>1925639.7</v>
      </c>
      <c r="U41" s="45">
        <v>1075404.3999999999</v>
      </c>
      <c r="V41" s="18">
        <f t="shared" si="6"/>
        <v>55.84660515671753</v>
      </c>
      <c r="W41" s="18">
        <v>1281485.7</v>
      </c>
      <c r="X41" s="45">
        <v>963027.4</v>
      </c>
      <c r="Y41" s="18">
        <f t="shared" si="7"/>
        <v>75.149289609708475</v>
      </c>
      <c r="Z41" s="18">
        <v>1693057.1</v>
      </c>
      <c r="AA41" s="45">
        <v>1221434.3999999999</v>
      </c>
      <c r="AB41" s="18">
        <f t="shared" si="8"/>
        <v>72.143721555522248</v>
      </c>
      <c r="AC41" s="18">
        <v>2238502</v>
      </c>
      <c r="AD41" s="45">
        <v>1743017.8</v>
      </c>
      <c r="AE41" s="18">
        <f t="shared" si="9"/>
        <v>77.865367107110032</v>
      </c>
      <c r="AF41" s="18">
        <v>1673182.7</v>
      </c>
      <c r="AG41" s="45">
        <v>1126534.5</v>
      </c>
      <c r="AH41" s="18">
        <f t="shared" si="10"/>
        <v>67.328839821258015</v>
      </c>
      <c r="AI41" s="18">
        <v>1970872</v>
      </c>
      <c r="AJ41" s="18">
        <v>1503126.8</v>
      </c>
      <c r="AK41" s="18">
        <f t="shared" si="11"/>
        <v>76.267093956380734</v>
      </c>
    </row>
    <row r="42" spans="1:37" ht="15.75">
      <c r="A42" s="112" t="s">
        <v>5</v>
      </c>
      <c r="B42" s="113"/>
      <c r="C42" s="114"/>
      <c r="D42" s="115"/>
      <c r="E42" s="113"/>
      <c r="F42" s="114"/>
      <c r="G42" s="115"/>
      <c r="H42" s="113"/>
      <c r="I42" s="114"/>
      <c r="J42" s="115"/>
      <c r="K42" s="113"/>
      <c r="L42" s="114"/>
      <c r="M42" s="115"/>
      <c r="N42" s="113"/>
      <c r="O42" s="114"/>
      <c r="P42" s="115"/>
      <c r="Q42" s="113"/>
      <c r="R42" s="114"/>
      <c r="S42" s="115"/>
      <c r="T42" s="113"/>
      <c r="U42" s="114"/>
      <c r="V42" s="115"/>
      <c r="W42" s="113"/>
      <c r="X42" s="114"/>
      <c r="Y42" s="115"/>
      <c r="Z42" s="113"/>
      <c r="AA42" s="114"/>
      <c r="AB42" s="115"/>
      <c r="AC42" s="113"/>
      <c r="AD42" s="114"/>
      <c r="AE42" s="115"/>
      <c r="AF42" s="113"/>
      <c r="AG42" s="114"/>
      <c r="AH42" s="115"/>
      <c r="AI42" s="113"/>
      <c r="AJ42" s="114"/>
      <c r="AK42" s="115"/>
    </row>
    <row r="43" spans="1:37" s="3" customFormat="1" ht="15.75">
      <c r="A43" s="48" t="s">
        <v>43</v>
      </c>
      <c r="B43" s="19">
        <v>3739.9</v>
      </c>
      <c r="C43" s="11">
        <v>3159.6</v>
      </c>
      <c r="D43" s="20">
        <f t="shared" si="12"/>
        <v>84.48354234070429</v>
      </c>
      <c r="E43" s="11">
        <v>441</v>
      </c>
      <c r="F43" s="11">
        <v>385.4</v>
      </c>
      <c r="G43" s="20">
        <f t="shared" si="1"/>
        <v>87.392290249433103</v>
      </c>
      <c r="H43" s="19">
        <v>748.4</v>
      </c>
      <c r="I43" s="11">
        <v>1605.4763900000003</v>
      </c>
      <c r="J43" s="20">
        <f t="shared" si="2"/>
        <v>214.52116381614115</v>
      </c>
      <c r="K43" s="19">
        <v>1244.7</v>
      </c>
      <c r="L43" s="11">
        <v>817.4</v>
      </c>
      <c r="M43" s="20">
        <f t="shared" si="3"/>
        <v>65.670442676950273</v>
      </c>
      <c r="N43" s="72">
        <v>535</v>
      </c>
      <c r="O43" s="73">
        <v>732.16099999999994</v>
      </c>
      <c r="P43" s="20">
        <f t="shared" si="4"/>
        <v>136.85252336448596</v>
      </c>
      <c r="Q43" s="19">
        <v>217</v>
      </c>
      <c r="R43" s="11">
        <v>187.1</v>
      </c>
      <c r="S43" s="20">
        <f t="shared" si="5"/>
        <v>86.221198156682021</v>
      </c>
      <c r="T43" s="19">
        <v>100</v>
      </c>
      <c r="U43" s="11">
        <v>115.999</v>
      </c>
      <c r="V43" s="20">
        <f t="shared" si="6"/>
        <v>115.99899999999998</v>
      </c>
      <c r="W43" s="19">
        <v>210</v>
      </c>
      <c r="X43" s="11">
        <v>323.39999999999998</v>
      </c>
      <c r="Y43" s="20">
        <f t="shared" si="7"/>
        <v>153.99999999999997</v>
      </c>
      <c r="Z43" s="19">
        <v>9050</v>
      </c>
      <c r="AA43" s="11">
        <v>7511.2</v>
      </c>
      <c r="AB43" s="20">
        <f t="shared" si="8"/>
        <v>82.996685082872929</v>
      </c>
      <c r="AC43" s="19">
        <v>791</v>
      </c>
      <c r="AD43" s="11">
        <v>766.8</v>
      </c>
      <c r="AE43" s="20">
        <f t="shared" si="9"/>
        <v>96.940581542351438</v>
      </c>
      <c r="AF43" s="19">
        <v>7682.3</v>
      </c>
      <c r="AG43" s="11">
        <v>4303.1000000000004</v>
      </c>
      <c r="AH43" s="20">
        <f t="shared" si="10"/>
        <v>56.013173138252867</v>
      </c>
      <c r="AI43" s="19">
        <v>330</v>
      </c>
      <c r="AJ43" s="11">
        <v>461.67047000000002</v>
      </c>
      <c r="AK43" s="20">
        <f t="shared" si="11"/>
        <v>139.90014242424243</v>
      </c>
    </row>
    <row r="44" spans="1:37" s="6" customFormat="1" ht="15.75">
      <c r="A44" s="27" t="s">
        <v>6</v>
      </c>
      <c r="B44" s="10">
        <v>70166.2</v>
      </c>
      <c r="C44" s="11">
        <v>63349.5</v>
      </c>
      <c r="D44" s="20">
        <f t="shared" si="12"/>
        <v>90.284923510180121</v>
      </c>
      <c r="E44" s="10">
        <v>68721.3</v>
      </c>
      <c r="F44" s="11">
        <v>47238.2</v>
      </c>
      <c r="G44" s="20">
        <f t="shared" si="1"/>
        <v>68.738804417262173</v>
      </c>
      <c r="H44" s="10">
        <v>138514.45968</v>
      </c>
      <c r="I44" s="11">
        <v>107617.44835000001</v>
      </c>
      <c r="J44" s="20">
        <f t="shared" si="2"/>
        <v>77.694017360079854</v>
      </c>
      <c r="K44" s="10">
        <v>34535.800000000003</v>
      </c>
      <c r="L44" s="11">
        <v>50800.5</v>
      </c>
      <c r="M44" s="20">
        <f t="shared" si="3"/>
        <v>147.09518818153916</v>
      </c>
      <c r="N44" s="79">
        <v>52826</v>
      </c>
      <c r="O44" s="73">
        <v>60568.298000000003</v>
      </c>
      <c r="P44" s="20">
        <f t="shared" si="4"/>
        <v>114.65622610078373</v>
      </c>
      <c r="Q44" s="10">
        <v>43329</v>
      </c>
      <c r="R44" s="11">
        <v>34083.5</v>
      </c>
      <c r="S44" s="20">
        <f t="shared" si="5"/>
        <v>78.662096978928659</v>
      </c>
      <c r="T44" s="19">
        <v>43458.8</v>
      </c>
      <c r="U44" s="11">
        <v>47135.574000000001</v>
      </c>
      <c r="V44" s="20">
        <f t="shared" si="6"/>
        <v>108.46036706029618</v>
      </c>
      <c r="W44" s="10">
        <v>49248</v>
      </c>
      <c r="X44" s="11">
        <v>49790.2</v>
      </c>
      <c r="Y44" s="20">
        <f t="shared" si="7"/>
        <v>101.10095841455491</v>
      </c>
      <c r="Z44" s="11">
        <v>102132.2</v>
      </c>
      <c r="AA44" s="11">
        <v>60127.199999999997</v>
      </c>
      <c r="AB44" s="20">
        <f t="shared" si="8"/>
        <v>58.871932651994172</v>
      </c>
      <c r="AC44" s="10">
        <v>67175.3</v>
      </c>
      <c r="AD44" s="11">
        <v>167015</v>
      </c>
      <c r="AE44" s="20">
        <f t="shared" si="9"/>
        <v>248.62561090162606</v>
      </c>
      <c r="AF44" s="10">
        <v>53875.6</v>
      </c>
      <c r="AG44" s="11">
        <v>54242.8</v>
      </c>
      <c r="AH44" s="20">
        <f t="shared" si="10"/>
        <v>100.68157013564583</v>
      </c>
      <c r="AI44" s="10">
        <v>49828.9</v>
      </c>
      <c r="AJ44" s="11">
        <v>68327.100000000006</v>
      </c>
      <c r="AK44" s="20">
        <f t="shared" si="11"/>
        <v>137.12343639935861</v>
      </c>
    </row>
    <row r="45" spans="1:37" s="7" customFormat="1" ht="15.75">
      <c r="A45" s="60" t="s">
        <v>53</v>
      </c>
      <c r="B45" s="55">
        <f>B46+B47+B48+B49+B50</f>
        <v>6947.0999999999995</v>
      </c>
      <c r="C45" s="55">
        <f>C46+C47+C48+C49+C50</f>
        <v>6903.1</v>
      </c>
      <c r="D45" s="56">
        <f t="shared" si="12"/>
        <v>99.366642196024259</v>
      </c>
      <c r="E45" s="55">
        <f>E47+E48+E49+E50</f>
        <v>35676.1</v>
      </c>
      <c r="F45" s="55">
        <f>F47+F48+F49+F50+F46-F46</f>
        <v>44241.8</v>
      </c>
      <c r="G45" s="56">
        <f t="shared" si="1"/>
        <v>124.00963109756952</v>
      </c>
      <c r="H45" s="55">
        <f>H46+H47+H48+H49+H50</f>
        <v>14868.5</v>
      </c>
      <c r="I45" s="55">
        <f>I46+I47+I48+I49+I50</f>
        <v>7196.1065699999999</v>
      </c>
      <c r="J45" s="56">
        <f t="shared" si="2"/>
        <v>48.3983358778626</v>
      </c>
      <c r="K45" s="55">
        <f>K46+K47+K48+K49+K50</f>
        <v>113281.60000000001</v>
      </c>
      <c r="L45" s="55">
        <f>L46+L47+L48+L49+L50</f>
        <v>30141.4</v>
      </c>
      <c r="M45" s="56">
        <f t="shared" si="3"/>
        <v>26.607498481659864</v>
      </c>
      <c r="N45" s="55">
        <f>N46+N47+N48+N49+N50</f>
        <v>6500</v>
      </c>
      <c r="O45" s="55">
        <f>O46+O47+O48+O49+O50</f>
        <v>15333.897000000001</v>
      </c>
      <c r="P45" s="56">
        <f t="shared" si="4"/>
        <v>235.9061076923077</v>
      </c>
      <c r="Q45" s="55">
        <f>Q46+Q47+Q48+Q49+Q50</f>
        <v>18950</v>
      </c>
      <c r="R45" s="55">
        <f>R46+R47+R48+R49+R50</f>
        <v>19994.599999999999</v>
      </c>
      <c r="S45" s="56">
        <f t="shared" si="5"/>
        <v>105.51240105540896</v>
      </c>
      <c r="T45" s="55">
        <f>T46+T47+T48+T49+T50</f>
        <v>81498.899999999994</v>
      </c>
      <c r="U45" s="55">
        <f>U46+U47+U48+U49+U50</f>
        <v>62014.337999999996</v>
      </c>
      <c r="V45" s="56">
        <f t="shared" si="6"/>
        <v>76.092239281757173</v>
      </c>
      <c r="W45" s="55">
        <f>W46+W47+W48+W49+W50</f>
        <v>22184.6</v>
      </c>
      <c r="X45" s="55">
        <f>X46+X47+X48+X49+X50</f>
        <v>15037.9</v>
      </c>
      <c r="Y45" s="56">
        <f t="shared" si="7"/>
        <v>67.785310530728523</v>
      </c>
      <c r="Z45" s="55">
        <f>Z46+Z47+Z48+Z49+Z50</f>
        <v>257625.5</v>
      </c>
      <c r="AA45" s="55">
        <f>AA46+AA47+AA48+AA49+AA50</f>
        <v>14147.800000000001</v>
      </c>
      <c r="AB45" s="56">
        <f t="shared" si="8"/>
        <v>5.4916147663954078</v>
      </c>
      <c r="AC45" s="55">
        <f>AC46+AC47+AC48+AC49+AC50</f>
        <v>64868.2</v>
      </c>
      <c r="AD45" s="55">
        <f>AD46+AD47+AD48+AD49+AD50</f>
        <v>62626.6</v>
      </c>
      <c r="AE45" s="56">
        <f t="shared" si="9"/>
        <v>96.544377676581121</v>
      </c>
      <c r="AF45" s="55">
        <f>AF46+AF47+AF48+AF49+AF50</f>
        <v>17550</v>
      </c>
      <c r="AG45" s="55">
        <f>AG46+AG47+AG48+AG49</f>
        <v>15763.7</v>
      </c>
      <c r="AH45" s="56">
        <f t="shared" si="10"/>
        <v>89.821652421652416</v>
      </c>
      <c r="AI45" s="55">
        <f>AI46+AI47+AI48+AI49+AI50</f>
        <v>11500</v>
      </c>
      <c r="AJ45" s="55">
        <f>AJ46+AJ47+AJ48+AJ49</f>
        <v>4190.8564299999998</v>
      </c>
      <c r="AK45" s="56">
        <f t="shared" si="11"/>
        <v>36.442229826086951</v>
      </c>
    </row>
    <row r="46" spans="1:37" s="8" customFormat="1" ht="18" customHeight="1">
      <c r="A46" s="28" t="s">
        <v>49</v>
      </c>
      <c r="B46" s="13">
        <v>44.7</v>
      </c>
      <c r="C46" s="13">
        <v>66.900000000000006</v>
      </c>
      <c r="D46" s="130">
        <f>C46/B46*100</f>
        <v>149.66442953020135</v>
      </c>
      <c r="E46" s="13">
        <v>14.4</v>
      </c>
      <c r="F46" s="13">
        <v>3.9</v>
      </c>
      <c r="G46" s="46">
        <f t="shared" si="1"/>
        <v>27.083333333333332</v>
      </c>
      <c r="H46" s="13">
        <v>5</v>
      </c>
      <c r="I46" s="13">
        <v>5</v>
      </c>
      <c r="J46" s="46">
        <f t="shared" si="2"/>
        <v>100</v>
      </c>
      <c r="K46" s="13">
        <v>17.5</v>
      </c>
      <c r="L46" s="13">
        <v>6.5</v>
      </c>
      <c r="M46" s="46">
        <f t="shared" si="3"/>
        <v>37.142857142857146</v>
      </c>
      <c r="N46" s="76"/>
      <c r="O46" s="76"/>
      <c r="P46" s="51" t="e">
        <f t="shared" si="4"/>
        <v>#DIV/0!</v>
      </c>
      <c r="Q46" s="13"/>
      <c r="R46" s="13"/>
      <c r="S46" s="51" t="e">
        <f t="shared" si="5"/>
        <v>#DIV/0!</v>
      </c>
      <c r="T46" s="13"/>
      <c r="U46" s="13"/>
      <c r="V46" s="51" t="e">
        <f t="shared" si="6"/>
        <v>#DIV/0!</v>
      </c>
      <c r="W46" s="13"/>
      <c r="X46" s="13"/>
      <c r="Y46" s="51" t="e">
        <f>X46/W46*100</f>
        <v>#DIV/0!</v>
      </c>
      <c r="Z46" s="13"/>
      <c r="AA46" s="13"/>
      <c r="AB46" s="51" t="e">
        <f t="shared" si="8"/>
        <v>#DIV/0!</v>
      </c>
      <c r="AC46" s="13"/>
      <c r="AD46" s="13"/>
      <c r="AE46" s="51" t="e">
        <f t="shared" si="9"/>
        <v>#DIV/0!</v>
      </c>
      <c r="AF46" s="13"/>
      <c r="AG46" s="13"/>
      <c r="AH46" s="51" t="e">
        <f t="shared" si="10"/>
        <v>#DIV/0!</v>
      </c>
      <c r="AI46" s="13"/>
      <c r="AJ46" s="13"/>
      <c r="AK46" s="51" t="e">
        <f t="shared" si="11"/>
        <v>#DIV/0!</v>
      </c>
    </row>
    <row r="47" spans="1:37" s="8" customFormat="1" ht="21" customHeight="1">
      <c r="A47" s="28" t="s">
        <v>50</v>
      </c>
      <c r="B47" s="12">
        <v>2316.1999999999998</v>
      </c>
      <c r="C47" s="13">
        <v>1515.5</v>
      </c>
      <c r="D47" s="46">
        <f t="shared" si="12"/>
        <v>65.43044642086177</v>
      </c>
      <c r="E47" s="12">
        <v>12446.1</v>
      </c>
      <c r="F47" s="13">
        <v>15880.9</v>
      </c>
      <c r="G47" s="46">
        <f t="shared" si="1"/>
        <v>127.59739998875148</v>
      </c>
      <c r="H47" s="13">
        <v>3018</v>
      </c>
      <c r="I47" s="13">
        <v>1789.24568</v>
      </c>
      <c r="J47" s="46">
        <f t="shared" si="2"/>
        <v>59.285807819748179</v>
      </c>
      <c r="K47" s="12">
        <v>1500</v>
      </c>
      <c r="L47" s="13">
        <v>2986.7</v>
      </c>
      <c r="M47" s="46">
        <f t="shared" si="3"/>
        <v>199.11333333333332</v>
      </c>
      <c r="N47" s="80">
        <v>2500</v>
      </c>
      <c r="O47" s="76">
        <v>9579.0660000000007</v>
      </c>
      <c r="P47" s="46">
        <f t="shared" si="4"/>
        <v>383.16264000000001</v>
      </c>
      <c r="Q47" s="12">
        <v>9950</v>
      </c>
      <c r="R47" s="13">
        <v>11853.3</v>
      </c>
      <c r="S47" s="46">
        <f t="shared" si="5"/>
        <v>119.12864321608039</v>
      </c>
      <c r="T47" s="19">
        <v>32398.9</v>
      </c>
      <c r="U47" s="13">
        <v>22857.917000000001</v>
      </c>
      <c r="V47" s="46">
        <f t="shared" si="6"/>
        <v>70.551521810925678</v>
      </c>
      <c r="W47" s="12">
        <v>4363</v>
      </c>
      <c r="X47" s="13">
        <v>1556.1</v>
      </c>
      <c r="Y47" s="46">
        <f t="shared" si="7"/>
        <v>35.665826266330505</v>
      </c>
      <c r="Z47" s="13">
        <v>29564.05</v>
      </c>
      <c r="AA47" s="13">
        <v>10496</v>
      </c>
      <c r="AB47" s="46">
        <f t="shared" si="8"/>
        <v>35.502578300334356</v>
      </c>
      <c r="AC47" s="13">
        <v>3.2</v>
      </c>
      <c r="AD47" s="13">
        <v>2.2000000000000002</v>
      </c>
      <c r="AE47" s="46">
        <f t="shared" si="9"/>
        <v>68.75</v>
      </c>
      <c r="AF47" s="12">
        <v>10000</v>
      </c>
      <c r="AG47" s="13">
        <v>10034.299999999999</v>
      </c>
      <c r="AH47" s="46">
        <f t="shared" si="10"/>
        <v>100.34299999999999</v>
      </c>
      <c r="AI47" s="12">
        <v>5000</v>
      </c>
      <c r="AJ47" s="13">
        <v>1927.3297700000001</v>
      </c>
      <c r="AK47" s="46">
        <f t="shared" si="11"/>
        <v>38.546595400000001</v>
      </c>
    </row>
    <row r="48" spans="1:37" s="8" customFormat="1" ht="31.5">
      <c r="A48" s="28" t="s">
        <v>51</v>
      </c>
      <c r="B48" s="12">
        <v>3636.2</v>
      </c>
      <c r="C48" s="13">
        <v>5314.7</v>
      </c>
      <c r="D48" s="46">
        <f>C48/B48*100</f>
        <v>146.16082723722567</v>
      </c>
      <c r="E48" s="12">
        <v>6404</v>
      </c>
      <c r="F48" s="13">
        <v>6766.8</v>
      </c>
      <c r="G48" s="46">
        <f t="shared" si="1"/>
        <v>105.66520924422235</v>
      </c>
      <c r="H48" s="12">
        <v>1825.5</v>
      </c>
      <c r="I48" s="13">
        <v>1451.2158999999999</v>
      </c>
      <c r="J48" s="46">
        <f t="shared" si="2"/>
        <v>79.496899479594632</v>
      </c>
      <c r="K48" s="12">
        <v>69264.100000000006</v>
      </c>
      <c r="L48" s="13">
        <v>10917</v>
      </c>
      <c r="M48" s="46">
        <f t="shared" si="3"/>
        <v>15.761411755873533</v>
      </c>
      <c r="N48" s="80">
        <v>2000</v>
      </c>
      <c r="O48" s="76"/>
      <c r="P48" s="46">
        <f t="shared" si="4"/>
        <v>0</v>
      </c>
      <c r="Q48" s="12">
        <v>3000</v>
      </c>
      <c r="R48" s="13">
        <v>3128.3</v>
      </c>
      <c r="S48" s="46">
        <f t="shared" si="5"/>
        <v>104.27666666666666</v>
      </c>
      <c r="T48" s="19">
        <v>25000</v>
      </c>
      <c r="U48" s="13">
        <v>25084.071</v>
      </c>
      <c r="V48" s="46">
        <f t="shared" si="6"/>
        <v>100.33628400000001</v>
      </c>
      <c r="W48" s="12">
        <v>3249</v>
      </c>
      <c r="X48" s="13">
        <v>1236.5</v>
      </c>
      <c r="Y48" s="46">
        <f t="shared" si="7"/>
        <v>38.057863958140963</v>
      </c>
      <c r="Z48" s="13">
        <v>15588.45</v>
      </c>
      <c r="AA48" s="13">
        <v>1597.1</v>
      </c>
      <c r="AB48" s="46">
        <f t="shared" si="8"/>
        <v>10.245406053841144</v>
      </c>
      <c r="AC48" s="12">
        <v>8825</v>
      </c>
      <c r="AD48" s="13">
        <v>8421.2999999999993</v>
      </c>
      <c r="AE48" s="46">
        <f t="shared" si="9"/>
        <v>95.425495750708208</v>
      </c>
      <c r="AF48" s="12">
        <v>7000</v>
      </c>
      <c r="AG48" s="13">
        <v>5506.2</v>
      </c>
      <c r="AH48" s="46">
        <f t="shared" si="10"/>
        <v>78.66</v>
      </c>
      <c r="AI48" s="12">
        <v>2000</v>
      </c>
      <c r="AJ48" s="13">
        <v>2148.1976599999998</v>
      </c>
      <c r="AK48" s="46">
        <f t="shared" si="11"/>
        <v>107.40988299999998</v>
      </c>
    </row>
    <row r="49" spans="1:37" s="8" customFormat="1" ht="15" customHeight="1">
      <c r="A49" s="28" t="s">
        <v>52</v>
      </c>
      <c r="B49" s="13">
        <v>950</v>
      </c>
      <c r="C49" s="13">
        <v>6</v>
      </c>
      <c r="D49" s="46">
        <f t="shared" si="12"/>
        <v>0.63157894736842102</v>
      </c>
      <c r="E49" s="13">
        <v>16826</v>
      </c>
      <c r="F49" s="13">
        <v>21594.1</v>
      </c>
      <c r="G49" s="46">
        <f t="shared" si="1"/>
        <v>128.3376916676572</v>
      </c>
      <c r="H49" s="13">
        <v>10020</v>
      </c>
      <c r="I49" s="13">
        <v>3950.6449899999998</v>
      </c>
      <c r="J49" s="46">
        <f t="shared" si="2"/>
        <v>39.427594710578838</v>
      </c>
      <c r="K49" s="13">
        <v>42500</v>
      </c>
      <c r="L49" s="13">
        <v>16231.2</v>
      </c>
      <c r="M49" s="46">
        <f t="shared" si="3"/>
        <v>38.19105882352941</v>
      </c>
      <c r="N49" s="76">
        <v>2000</v>
      </c>
      <c r="O49" s="76">
        <v>5754.8310000000001</v>
      </c>
      <c r="P49" s="46">
        <f t="shared" si="4"/>
        <v>287.74155000000002</v>
      </c>
      <c r="Q49" s="13">
        <v>6000</v>
      </c>
      <c r="R49" s="13">
        <v>5013</v>
      </c>
      <c r="S49" s="46">
        <f t="shared" si="5"/>
        <v>83.55</v>
      </c>
      <c r="T49" s="19">
        <v>24100</v>
      </c>
      <c r="U49" s="13">
        <v>14072.35</v>
      </c>
      <c r="V49" s="46">
        <f t="shared" si="6"/>
        <v>58.391493775933611</v>
      </c>
      <c r="W49" s="13">
        <v>14572.6</v>
      </c>
      <c r="X49" s="13">
        <v>12245.3</v>
      </c>
      <c r="Y49" s="46">
        <f t="shared" si="7"/>
        <v>84.029617226850377</v>
      </c>
      <c r="Z49" s="13">
        <v>212449</v>
      </c>
      <c r="AA49" s="13">
        <v>2037.7</v>
      </c>
      <c r="AB49" s="46">
        <f t="shared" si="8"/>
        <v>0.95914784254103347</v>
      </c>
      <c r="AC49" s="12">
        <v>6040</v>
      </c>
      <c r="AD49" s="13">
        <v>5505.1</v>
      </c>
      <c r="AE49" s="46">
        <f t="shared" si="9"/>
        <v>91.144039735099341</v>
      </c>
      <c r="AF49" s="13">
        <v>550</v>
      </c>
      <c r="AG49" s="13">
        <v>223.2</v>
      </c>
      <c r="AH49" s="46">
        <f t="shared" si="10"/>
        <v>40.581818181818178</v>
      </c>
      <c r="AI49" s="13">
        <v>4500</v>
      </c>
      <c r="AJ49" s="13">
        <v>115.32899999999999</v>
      </c>
      <c r="AK49" s="46">
        <f t="shared" si="11"/>
        <v>2.5628666666666664</v>
      </c>
    </row>
    <row r="50" spans="1:37" s="8" customFormat="1" ht="15" customHeight="1">
      <c r="A50" s="83" t="s">
        <v>71</v>
      </c>
      <c r="B50" s="13"/>
      <c r="C50" s="13"/>
      <c r="D50" s="46"/>
      <c r="E50" s="13"/>
      <c r="F50" s="13"/>
      <c r="G50" s="46"/>
      <c r="H50" s="13"/>
      <c r="I50" s="13"/>
      <c r="J50" s="46"/>
      <c r="K50" s="13"/>
      <c r="L50" s="13"/>
      <c r="M50" s="46"/>
      <c r="N50" s="76"/>
      <c r="O50" s="76"/>
      <c r="P50" s="46"/>
      <c r="Q50" s="11"/>
      <c r="R50" s="11"/>
      <c r="S50" s="51" t="e">
        <f t="shared" si="5"/>
        <v>#DIV/0!</v>
      </c>
      <c r="T50" s="19"/>
      <c r="U50" s="11"/>
      <c r="V50" s="46"/>
      <c r="W50" s="13"/>
      <c r="X50" s="13"/>
      <c r="Y50" s="46"/>
      <c r="Z50" s="13">
        <v>24</v>
      </c>
      <c r="AA50" s="13">
        <v>17</v>
      </c>
      <c r="AB50" s="46">
        <f t="shared" si="8"/>
        <v>70.833333333333343</v>
      </c>
      <c r="AC50" s="13">
        <v>50000</v>
      </c>
      <c r="AD50" s="13">
        <v>48698</v>
      </c>
      <c r="AE50" s="46">
        <f t="shared" si="9"/>
        <v>97.396000000000001</v>
      </c>
      <c r="AF50" s="13"/>
      <c r="AG50" s="13"/>
      <c r="AH50" s="46"/>
      <c r="AI50" s="13"/>
      <c r="AJ50" s="11"/>
      <c r="AK50" s="46"/>
    </row>
    <row r="51" spans="1:37" ht="15.75">
      <c r="A51" s="29" t="s">
        <v>7</v>
      </c>
      <c r="B51" s="11">
        <v>1284.9000000000001</v>
      </c>
      <c r="C51" s="11">
        <v>473.8</v>
      </c>
      <c r="D51" s="20">
        <f t="shared" si="12"/>
        <v>36.874464938905746</v>
      </c>
      <c r="E51" s="11">
        <v>8200</v>
      </c>
      <c r="F51" s="11">
        <v>9159.5</v>
      </c>
      <c r="G51" s="20">
        <f t="shared" si="1"/>
        <v>111.70121951219511</v>
      </c>
      <c r="H51" s="11">
        <v>10</v>
      </c>
      <c r="I51" s="11">
        <v>10.35</v>
      </c>
      <c r="J51" s="20">
        <f t="shared" si="2"/>
        <v>103.49999999999999</v>
      </c>
      <c r="K51" s="11">
        <v>1799</v>
      </c>
      <c r="L51" s="11">
        <v>1246.2</v>
      </c>
      <c r="M51" s="20">
        <f t="shared" si="3"/>
        <v>69.271817676486933</v>
      </c>
      <c r="N51" s="73"/>
      <c r="O51" s="73"/>
      <c r="P51" s="20"/>
      <c r="Q51" s="11">
        <v>4000</v>
      </c>
      <c r="R51" s="11">
        <v>3421.4</v>
      </c>
      <c r="S51" s="20">
        <f t="shared" si="5"/>
        <v>85.535000000000011</v>
      </c>
      <c r="T51" s="19">
        <v>4956</v>
      </c>
      <c r="U51" s="11">
        <v>3746.0450000000001</v>
      </c>
      <c r="V51" s="20">
        <f t="shared" si="6"/>
        <v>75.586057304277645</v>
      </c>
      <c r="W51" s="11"/>
      <c r="X51" s="11"/>
      <c r="Y51" s="71" t="e">
        <f t="shared" si="7"/>
        <v>#DIV/0!</v>
      </c>
      <c r="Z51" s="11"/>
      <c r="AA51" s="11">
        <v>5.3</v>
      </c>
      <c r="AB51" s="71" t="e">
        <f t="shared" si="8"/>
        <v>#DIV/0!</v>
      </c>
      <c r="AC51" s="11">
        <v>7087.8</v>
      </c>
      <c r="AD51" s="11">
        <v>5875.6</v>
      </c>
      <c r="AE51" s="20">
        <f t="shared" si="9"/>
        <v>82.897372950704025</v>
      </c>
      <c r="AF51" s="11"/>
      <c r="AG51" s="11">
        <v>17</v>
      </c>
      <c r="AH51" s="71" t="e">
        <f t="shared" si="10"/>
        <v>#DIV/0!</v>
      </c>
      <c r="AI51" s="11"/>
      <c r="AJ51" s="11">
        <v>113.87163</v>
      </c>
      <c r="AK51" s="71" t="e">
        <f t="shared" si="11"/>
        <v>#DIV/0!</v>
      </c>
    </row>
    <row r="52" spans="1:37" ht="15.75">
      <c r="A52" s="29" t="s">
        <v>48</v>
      </c>
      <c r="B52" s="11">
        <f>B53-B43-B44-B45-B51</f>
        <v>860.00000000001501</v>
      </c>
      <c r="C52" s="11">
        <f>C53-C43-C44-C45-C51</f>
        <v>722.19999999999095</v>
      </c>
      <c r="D52" s="20">
        <f>C52/B52*100</f>
        <v>83.976744186043987</v>
      </c>
      <c r="E52" s="11">
        <f>E53-E43-E44-E45-E51-E46</f>
        <v>690.00000000000148</v>
      </c>
      <c r="F52" s="11">
        <f>F53-F43-F44-F45-F51-F46</f>
        <v>1186.5999999999999</v>
      </c>
      <c r="G52" s="20">
        <f t="shared" si="1"/>
        <v>171.97101449275326</v>
      </c>
      <c r="H52" s="11">
        <f>H53-H43-H44-H45-H51</f>
        <v>0</v>
      </c>
      <c r="I52" s="11">
        <f>I53-I43-I44-I45-I51</f>
        <v>69.514090000006405</v>
      </c>
      <c r="J52" s="131" t="e">
        <f t="shared" si="2"/>
        <v>#DIV/0!</v>
      </c>
      <c r="K52" s="11">
        <f>K53-K43-K44-K45-K51</f>
        <v>84.199999999967986</v>
      </c>
      <c r="L52" s="11">
        <f>L53-L43-L44-L45-L51</f>
        <v>105.80000000000723</v>
      </c>
      <c r="M52" s="20">
        <f t="shared" si="3"/>
        <v>125.65320665088773</v>
      </c>
      <c r="N52" s="11">
        <f>N53-N43-N44-N45-N51</f>
        <v>896</v>
      </c>
      <c r="O52" s="11">
        <f>O53-O43-O44-O45-O51</f>
        <v>1403.2120000000032</v>
      </c>
      <c r="P52" s="20">
        <f t="shared" si="4"/>
        <v>156.6084821428575</v>
      </c>
      <c r="Q52" s="11">
        <f>Q53-Q43-Q44-Q45-Q51</f>
        <v>359.89999999999418</v>
      </c>
      <c r="R52" s="11">
        <f>R53-R43-R44-R45-R51</f>
        <v>47.20000000000573</v>
      </c>
      <c r="S52" s="20">
        <f t="shared" si="5"/>
        <v>13.114754098362461</v>
      </c>
      <c r="T52" s="11">
        <f>T53-T43-T44-T45-T51</f>
        <v>107</v>
      </c>
      <c r="U52" s="11">
        <f>U53-U43-U44-U45-U51</f>
        <v>90.443999999994048</v>
      </c>
      <c r="V52" s="20">
        <f t="shared" si="6"/>
        <v>84.52710280373276</v>
      </c>
      <c r="W52" s="11">
        <f>W53-W43-W44-W45-W51</f>
        <v>296.20000000000437</v>
      </c>
      <c r="X52" s="11">
        <f>X53-X43-X44-X45-X51</f>
        <v>559.30000000000473</v>
      </c>
      <c r="Y52" s="20">
        <f t="shared" si="7"/>
        <v>188.82511816340192</v>
      </c>
      <c r="Z52" s="11">
        <f>Z53-Z43-Z44-Z45-Z51</f>
        <v>90.5</v>
      </c>
      <c r="AA52" s="11">
        <f>AA53-AA43-AA44-AA45-AA51</f>
        <v>49.700000000001822</v>
      </c>
      <c r="AB52" s="20">
        <f t="shared" si="8"/>
        <v>54.91712707182522</v>
      </c>
      <c r="AC52" s="11">
        <f>AC53-AC43-AC44-AC45-AC51</f>
        <v>163.49999999998818</v>
      </c>
      <c r="AD52" s="11">
        <f>AD53-AD43-AD44-AD45-AD51</f>
        <v>191.30000000000109</v>
      </c>
      <c r="AE52" s="20">
        <f t="shared" si="9"/>
        <v>117.00305810398466</v>
      </c>
      <c r="AF52" s="11">
        <f>AF53-AF43-AF44-AF51-AF45</f>
        <v>1800.7000000000044</v>
      </c>
      <c r="AG52" s="11">
        <f>AG53-AG43-AG44-AG45-AG51-AG50</f>
        <v>1090.3999999999905</v>
      </c>
      <c r="AH52" s="20">
        <f t="shared" si="10"/>
        <v>60.554228910978395</v>
      </c>
      <c r="AI52" s="96">
        <f>AI53-AI43-AI44-AI45</f>
        <v>2.0000000004074536E-3</v>
      </c>
      <c r="AJ52" s="11">
        <f>AJ53-AJ51-AJ45-AJ44-AJ43</f>
        <v>25.201469999997244</v>
      </c>
      <c r="AK52" s="20"/>
    </row>
    <row r="53" spans="1:37" ht="15.75">
      <c r="A53" s="30" t="s">
        <v>8</v>
      </c>
      <c r="B53" s="18">
        <v>82998.100000000006</v>
      </c>
      <c r="C53" s="18">
        <v>74608.2</v>
      </c>
      <c r="D53" s="18">
        <f>C53/B53*100</f>
        <v>89.891455346568165</v>
      </c>
      <c r="E53" s="18">
        <v>113742.8</v>
      </c>
      <c r="F53" s="18">
        <v>102215.4</v>
      </c>
      <c r="G53" s="18">
        <f t="shared" si="1"/>
        <v>89.865380490017827</v>
      </c>
      <c r="H53" s="45">
        <v>154141.35967999999</v>
      </c>
      <c r="I53" s="45">
        <v>116498.89540000001</v>
      </c>
      <c r="J53" s="18">
        <f t="shared" si="2"/>
        <v>75.579257664428056</v>
      </c>
      <c r="K53" s="18">
        <v>150945.29999999999</v>
      </c>
      <c r="L53" s="18">
        <v>83111.3</v>
      </c>
      <c r="M53" s="18">
        <f t="shared" si="3"/>
        <v>55.06054179891656</v>
      </c>
      <c r="N53" s="18">
        <v>60757</v>
      </c>
      <c r="O53" s="18">
        <v>78037.567999999999</v>
      </c>
      <c r="P53" s="18">
        <f t="shared" si="4"/>
        <v>128.44210214460884</v>
      </c>
      <c r="Q53" s="18">
        <v>66855.899999999994</v>
      </c>
      <c r="R53" s="18">
        <v>57733.8</v>
      </c>
      <c r="S53" s="18">
        <f t="shared" si="5"/>
        <v>86.355579687058295</v>
      </c>
      <c r="T53" s="18">
        <v>130120.7</v>
      </c>
      <c r="U53" s="18">
        <v>113102.39999999999</v>
      </c>
      <c r="V53" s="18">
        <f t="shared" si="6"/>
        <v>86.921143215491455</v>
      </c>
      <c r="W53" s="18">
        <v>71938.8</v>
      </c>
      <c r="X53" s="18">
        <v>65710.8</v>
      </c>
      <c r="Y53" s="18">
        <f t="shared" si="7"/>
        <v>91.342641245058303</v>
      </c>
      <c r="Z53" s="18">
        <v>368898.2</v>
      </c>
      <c r="AA53" s="18">
        <v>81841.2</v>
      </c>
      <c r="AB53" s="18">
        <f t="shared" si="8"/>
        <v>22.185307491335006</v>
      </c>
      <c r="AC53" s="18">
        <v>140085.79999999999</v>
      </c>
      <c r="AD53" s="18">
        <v>236475.3</v>
      </c>
      <c r="AE53" s="18">
        <f t="shared" si="9"/>
        <v>168.80747370540055</v>
      </c>
      <c r="AF53" s="18">
        <v>80908.600000000006</v>
      </c>
      <c r="AG53" s="18">
        <v>75417</v>
      </c>
      <c r="AH53" s="18">
        <f t="shared" si="10"/>
        <v>93.212588031433</v>
      </c>
      <c r="AI53" s="18">
        <v>61658.902000000002</v>
      </c>
      <c r="AJ53" s="18">
        <v>73118.7</v>
      </c>
      <c r="AK53" s="18">
        <f t="shared" si="11"/>
        <v>118.5857964191448</v>
      </c>
    </row>
    <row r="54" spans="1:37" s="3" customFormat="1" ht="15.75">
      <c r="A54" s="64"/>
      <c r="B54" s="65"/>
      <c r="C54" s="65"/>
      <c r="D54" s="65"/>
    </row>
    <row r="55" spans="1:37">
      <c r="L55" s="108"/>
    </row>
    <row r="57" spans="1:37" ht="18">
      <c r="A57" s="9"/>
      <c r="B57" s="1"/>
    </row>
    <row r="58" spans="1:37" hidden="1"/>
    <row r="59" spans="1:37" hidden="1"/>
  </sheetData>
  <mergeCells count="13">
    <mergeCell ref="Q4:S4"/>
    <mergeCell ref="AF4:AH4"/>
    <mergeCell ref="AI4:AK4"/>
    <mergeCell ref="T4:V4"/>
    <mergeCell ref="W4:Y4"/>
    <mergeCell ref="Z4:AB4"/>
    <mergeCell ref="AC4:AE4"/>
    <mergeCell ref="B4:D4"/>
    <mergeCell ref="E4:G4"/>
    <mergeCell ref="A4:A5"/>
    <mergeCell ref="H4:J4"/>
    <mergeCell ref="K4:M4"/>
    <mergeCell ref="N4:P4"/>
  </mergeCells>
  <phoneticPr fontId="8" type="noConversion"/>
  <pageMargins left="0.19685039370078741" right="0.19685039370078741" top="0.39370078740157483" bottom="0.15748031496062992" header="0.11811023622047245" footer="0"/>
  <pageSetup paperSize="9" scale="70" orientation="landscape" r:id="rId1"/>
  <headerFooter alignWithMargins="0"/>
  <rowBreaks count="2" manualBreakCount="2">
    <brk id="34" max="36" man="1"/>
    <brk id="53" max="48" man="1"/>
  </rowBreaks>
  <colBreaks count="5" manualBreakCount="5">
    <brk id="7" max="52" man="1"/>
    <brk id="13" max="52" man="1"/>
    <brk id="19" max="52" man="1"/>
    <brk id="25" max="52" man="1"/>
    <brk id="31" max="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Q12"/>
  <sheetViews>
    <sheetView view="pageBreakPreview" zoomScale="75" zoomScaleNormal="75" zoomScaleSheetLayoutView="75" workbookViewId="0">
      <pane xSplit="22125" topLeftCell="AT1"/>
      <selection activeCell="P10" sqref="P10"/>
      <selection pane="topRight" activeCell="AT4" sqref="AT4"/>
    </sheetView>
  </sheetViews>
  <sheetFormatPr defaultColWidth="7.109375" defaultRowHeight="15"/>
  <cols>
    <col min="1" max="1" width="35.6640625" style="1" customWidth="1"/>
    <col min="2" max="2" width="10.77734375" style="1" customWidth="1"/>
    <col min="3" max="3" width="12.21875" style="1" customWidth="1"/>
    <col min="4" max="4" width="10.6640625" style="1" customWidth="1"/>
    <col min="5" max="5" width="9.33203125" style="1" customWidth="1"/>
    <col min="6" max="6" width="11.44140625" style="1" customWidth="1"/>
    <col min="7" max="7" width="11.88671875" style="7" customWidth="1"/>
    <col min="8" max="8" width="13" style="7" customWidth="1"/>
    <col min="9" max="9" width="14.44140625" style="7" customWidth="1"/>
    <col min="10" max="10" width="15.109375" style="7" customWidth="1"/>
    <col min="11" max="11" width="10.109375" style="7" customWidth="1"/>
    <col min="12" max="12" width="10.21875" style="7" customWidth="1"/>
    <col min="13" max="13" width="11.88671875" style="7" customWidth="1"/>
    <col min="14" max="14" width="12.33203125" style="7" customWidth="1"/>
    <col min="15" max="15" width="12.109375" style="7" customWidth="1"/>
    <col min="16" max="16" width="12.21875" style="7" customWidth="1"/>
    <col min="17" max="17" width="10.109375" style="7" customWidth="1"/>
    <col min="18" max="18" width="13" style="7" customWidth="1"/>
    <col min="19" max="19" width="14.5546875" style="7" customWidth="1"/>
    <col min="20" max="20" width="11.88671875" style="7" customWidth="1"/>
    <col min="21" max="22" width="12.77734375" style="7" customWidth="1"/>
    <col min="23" max="23" width="10.33203125" style="7" customWidth="1"/>
    <col min="24" max="24" width="13.5546875" style="7" customWidth="1"/>
    <col min="25" max="25" width="15.21875" style="7" customWidth="1"/>
    <col min="26" max="26" width="11" style="7" customWidth="1"/>
    <col min="27" max="27" width="15.5546875" style="7" customWidth="1"/>
    <col min="28" max="28" width="14.77734375" style="7" customWidth="1"/>
    <col min="29" max="29" width="9.88671875" style="7" customWidth="1"/>
    <col min="30" max="30" width="11.44140625" style="7" customWidth="1"/>
    <col min="31" max="31" width="14.109375" style="7" customWidth="1"/>
    <col min="32" max="32" width="9.109375" style="7" customWidth="1"/>
    <col min="33" max="33" width="11.109375" style="7" customWidth="1"/>
    <col min="34" max="34" width="10.21875" style="7" customWidth="1"/>
    <col min="35" max="35" width="11.6640625" style="7" customWidth="1"/>
    <col min="36" max="36" width="13.6640625" style="7" customWidth="1"/>
    <col min="37" max="37" width="12.33203125" style="7" customWidth="1"/>
    <col min="38" max="43" width="7.109375" style="7"/>
    <col min="44" max="16384" width="7.109375" style="1"/>
  </cols>
  <sheetData>
    <row r="1" spans="1:43" s="3" customFormat="1" ht="15" customHeight="1">
      <c r="A1" s="31"/>
      <c r="B1" s="32"/>
      <c r="C1" s="32"/>
      <c r="D1" s="32"/>
      <c r="E1" s="33"/>
      <c r="F1" s="3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3" customFormat="1" ht="60.75" customHeight="1">
      <c r="A2" s="99" t="s">
        <v>17</v>
      </c>
      <c r="B2" s="99"/>
      <c r="C2" s="99"/>
      <c r="D2" s="9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s="3" customFormat="1" ht="20.25">
      <c r="A3" s="63"/>
      <c r="B3" s="63"/>
      <c r="C3" s="63"/>
      <c r="D3" s="63"/>
      <c r="E3" s="63"/>
      <c r="F3" s="63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>
      <c r="D4" s="34"/>
      <c r="E4" s="34"/>
      <c r="F4" s="34"/>
    </row>
    <row r="5" spans="1:43" ht="21" customHeight="1">
      <c r="A5" s="142" t="s">
        <v>10</v>
      </c>
      <c r="B5" s="139" t="s">
        <v>1</v>
      </c>
      <c r="C5" s="143"/>
      <c r="D5" s="141"/>
      <c r="E5" s="139" t="s">
        <v>63</v>
      </c>
      <c r="F5" s="143"/>
      <c r="G5" s="141"/>
      <c r="H5" s="139" t="s">
        <v>66</v>
      </c>
      <c r="I5" s="140"/>
      <c r="J5" s="141"/>
      <c r="K5" s="139" t="s">
        <v>68</v>
      </c>
      <c r="L5" s="140"/>
      <c r="M5" s="141"/>
      <c r="N5" s="139" t="s">
        <v>69</v>
      </c>
      <c r="O5" s="140"/>
      <c r="P5" s="141"/>
      <c r="Q5" s="139" t="s">
        <v>70</v>
      </c>
      <c r="R5" s="140"/>
      <c r="S5" s="141"/>
      <c r="T5" s="139" t="s">
        <v>72</v>
      </c>
      <c r="U5" s="140"/>
      <c r="V5" s="141"/>
      <c r="W5" s="139" t="s">
        <v>74</v>
      </c>
      <c r="X5" s="140"/>
      <c r="Y5" s="141"/>
      <c r="Z5" s="139" t="s">
        <v>76</v>
      </c>
      <c r="AA5" s="140"/>
      <c r="AB5" s="141"/>
      <c r="AC5" s="139" t="s">
        <v>77</v>
      </c>
      <c r="AD5" s="140"/>
      <c r="AE5" s="141"/>
      <c r="AF5" s="139" t="s">
        <v>79</v>
      </c>
      <c r="AG5" s="140"/>
      <c r="AH5" s="141"/>
      <c r="AI5" s="139" t="s">
        <v>82</v>
      </c>
      <c r="AJ5" s="140"/>
      <c r="AK5" s="141"/>
    </row>
    <row r="6" spans="1:43" ht="47.45" customHeight="1">
      <c r="A6" s="142"/>
      <c r="B6" s="35" t="s">
        <v>57</v>
      </c>
      <c r="C6" s="116" t="s">
        <v>90</v>
      </c>
      <c r="D6" s="116" t="s">
        <v>91</v>
      </c>
      <c r="E6" s="35" t="s">
        <v>57</v>
      </c>
      <c r="F6" s="116" t="s">
        <v>90</v>
      </c>
      <c r="G6" s="116" t="s">
        <v>91</v>
      </c>
      <c r="H6" s="35" t="s">
        <v>57</v>
      </c>
      <c r="I6" s="116" t="s">
        <v>92</v>
      </c>
      <c r="J6" s="116" t="s">
        <v>93</v>
      </c>
      <c r="K6" s="35" t="s">
        <v>57</v>
      </c>
      <c r="L6" s="116" t="s">
        <v>92</v>
      </c>
      <c r="M6" s="116" t="s">
        <v>93</v>
      </c>
      <c r="N6" s="35" t="s">
        <v>57</v>
      </c>
      <c r="O6" s="116" t="s">
        <v>92</v>
      </c>
      <c r="P6" s="116" t="s">
        <v>93</v>
      </c>
      <c r="Q6" s="35" t="s">
        <v>57</v>
      </c>
      <c r="R6" s="116" t="s">
        <v>92</v>
      </c>
      <c r="S6" s="116" t="s">
        <v>93</v>
      </c>
      <c r="T6" s="35" t="s">
        <v>57</v>
      </c>
      <c r="U6" s="116" t="s">
        <v>92</v>
      </c>
      <c r="V6" s="116" t="s">
        <v>93</v>
      </c>
      <c r="W6" s="35" t="s">
        <v>57</v>
      </c>
      <c r="X6" s="116" t="s">
        <v>92</v>
      </c>
      <c r="Y6" s="116" t="s">
        <v>93</v>
      </c>
      <c r="Z6" s="35" t="s">
        <v>57</v>
      </c>
      <c r="AA6" s="116" t="s">
        <v>92</v>
      </c>
      <c r="AB6" s="116" t="s">
        <v>93</v>
      </c>
      <c r="AC6" s="119" t="s">
        <v>57</v>
      </c>
      <c r="AD6" s="120" t="s">
        <v>90</v>
      </c>
      <c r="AE6" s="120" t="s">
        <v>91</v>
      </c>
      <c r="AF6" s="35" t="s">
        <v>57</v>
      </c>
      <c r="AG6" s="120" t="s">
        <v>90</v>
      </c>
      <c r="AH6" s="120" t="s">
        <v>91</v>
      </c>
      <c r="AI6" s="35" t="s">
        <v>57</v>
      </c>
      <c r="AJ6" s="120" t="s">
        <v>90</v>
      </c>
      <c r="AK6" s="120" t="s">
        <v>91</v>
      </c>
      <c r="AQ6" s="1"/>
    </row>
    <row r="7" spans="1:43" ht="21.75" customHeight="1">
      <c r="A7" s="36" t="s">
        <v>11</v>
      </c>
      <c r="B7" s="41">
        <v>99453.7</v>
      </c>
      <c r="C7" s="41">
        <v>91825.5</v>
      </c>
      <c r="D7" s="41">
        <v>121534.39999999999</v>
      </c>
      <c r="E7" s="66">
        <v>65604.600000000006</v>
      </c>
      <c r="F7" s="66">
        <v>71352.899999999994</v>
      </c>
      <c r="G7" s="66">
        <v>61327</v>
      </c>
      <c r="H7" s="41">
        <v>41884.800000000003</v>
      </c>
      <c r="I7" s="41">
        <v>35245.699999999997</v>
      </c>
      <c r="J7" s="41">
        <v>55449.1</v>
      </c>
      <c r="K7" s="41"/>
      <c r="L7" s="41"/>
      <c r="M7" s="41"/>
      <c r="N7" s="41">
        <v>96477.3</v>
      </c>
      <c r="O7" s="81">
        <v>88436.9</v>
      </c>
      <c r="P7" s="41">
        <v>104692.8</v>
      </c>
      <c r="Q7" s="41">
        <v>20375.5</v>
      </c>
      <c r="R7" s="41">
        <v>17932.900000000001</v>
      </c>
      <c r="S7" s="41">
        <v>25741.5</v>
      </c>
      <c r="T7" s="41">
        <v>42553</v>
      </c>
      <c r="U7" s="41">
        <v>40281.699999999997</v>
      </c>
      <c r="V7" s="41">
        <v>36352.300000000003</v>
      </c>
      <c r="W7" s="41">
        <v>40797.199999999997</v>
      </c>
      <c r="X7" s="41">
        <v>91825.5</v>
      </c>
      <c r="Y7" s="41">
        <v>54540.6</v>
      </c>
      <c r="Z7" s="41">
        <v>53496</v>
      </c>
      <c r="AA7" s="41">
        <v>54993.4</v>
      </c>
      <c r="AB7" s="41">
        <v>52964.6</v>
      </c>
      <c r="AC7" s="41">
        <v>78255.8</v>
      </c>
      <c r="AD7" s="41">
        <v>72275</v>
      </c>
      <c r="AE7" s="41">
        <v>76392.899999999994</v>
      </c>
      <c r="AF7" s="41">
        <v>69961.100000000006</v>
      </c>
      <c r="AG7" s="41">
        <v>71356.100000000006</v>
      </c>
      <c r="AH7" s="41">
        <v>74468.800000000003</v>
      </c>
      <c r="AI7" s="41">
        <v>60235.6</v>
      </c>
      <c r="AJ7" s="41">
        <v>56825.8</v>
      </c>
      <c r="AK7" s="127" t="s">
        <v>64</v>
      </c>
      <c r="AQ7" s="1"/>
    </row>
    <row r="8" spans="1:43" ht="22.5" customHeight="1">
      <c r="A8" s="37" t="s">
        <v>35</v>
      </c>
      <c r="B8" s="42">
        <v>4406.6000000000004</v>
      </c>
      <c r="C8" s="42">
        <v>4751.2</v>
      </c>
      <c r="D8" s="42">
        <v>3751.2</v>
      </c>
      <c r="E8" s="67">
        <v>14978.3</v>
      </c>
      <c r="F8" s="67">
        <v>14269.1</v>
      </c>
      <c r="G8" s="67">
        <v>6154.6</v>
      </c>
      <c r="H8" s="42">
        <v>22805.8</v>
      </c>
      <c r="I8" s="42">
        <v>17503.5</v>
      </c>
      <c r="J8" s="42">
        <v>25096.5</v>
      </c>
      <c r="K8" s="42"/>
      <c r="L8" s="42"/>
      <c r="M8" s="42"/>
      <c r="N8" s="42">
        <v>8025.9</v>
      </c>
      <c r="O8" s="67">
        <v>6678.1</v>
      </c>
      <c r="P8" s="42">
        <v>7846.1</v>
      </c>
      <c r="Q8" s="42">
        <v>5536.8</v>
      </c>
      <c r="R8" s="42">
        <v>5957.2</v>
      </c>
      <c r="S8" s="42">
        <v>5210.6000000000004</v>
      </c>
      <c r="T8" s="42">
        <v>6397.8</v>
      </c>
      <c r="U8" s="42">
        <v>6484.6</v>
      </c>
      <c r="V8" s="42">
        <v>6768.9</v>
      </c>
      <c r="W8" s="42">
        <v>9557.7999999999993</v>
      </c>
      <c r="X8" s="42">
        <v>9546.6</v>
      </c>
      <c r="Y8" s="42">
        <v>9074</v>
      </c>
      <c r="Z8" s="42">
        <v>2933.2</v>
      </c>
      <c r="AA8" s="42">
        <v>4242.3999999999996</v>
      </c>
      <c r="AB8" s="42">
        <v>7568.1</v>
      </c>
      <c r="AC8" s="42">
        <v>42649.599999999999</v>
      </c>
      <c r="AD8" s="42">
        <v>45208.800000000003</v>
      </c>
      <c r="AE8" s="42">
        <v>20448.400000000001</v>
      </c>
      <c r="AF8" s="42">
        <v>13855.7</v>
      </c>
      <c r="AG8" s="42">
        <v>7829</v>
      </c>
      <c r="AH8" s="42">
        <v>11684.7</v>
      </c>
      <c r="AI8" s="42">
        <v>16470.251400000001</v>
      </c>
      <c r="AJ8" s="42">
        <v>16243.5</v>
      </c>
      <c r="AK8" s="67" t="s">
        <v>64</v>
      </c>
      <c r="AQ8" s="1"/>
    </row>
    <row r="9" spans="1:43" ht="21" customHeight="1">
      <c r="A9" s="37" t="s">
        <v>12</v>
      </c>
      <c r="B9" s="38">
        <v>81357.399999999994</v>
      </c>
      <c r="C9" s="38">
        <v>71723.899999999994</v>
      </c>
      <c r="D9" s="38">
        <v>104154.8</v>
      </c>
      <c r="E9" s="67">
        <v>32186</v>
      </c>
      <c r="F9" s="68">
        <v>32789.5</v>
      </c>
      <c r="G9" s="67">
        <v>35273.5</v>
      </c>
      <c r="H9" s="38">
        <v>9777.5</v>
      </c>
      <c r="I9" s="38">
        <v>9378.9</v>
      </c>
      <c r="J9" s="38">
        <v>13776.1</v>
      </c>
      <c r="K9" s="38"/>
      <c r="L9" s="38"/>
      <c r="M9" s="38"/>
      <c r="N9" s="38">
        <v>67519.199999999997</v>
      </c>
      <c r="O9" s="82">
        <v>62855</v>
      </c>
      <c r="P9" s="38">
        <v>75617.899999999994</v>
      </c>
      <c r="Q9" s="38">
        <v>4563</v>
      </c>
      <c r="R9" s="38">
        <v>4732.6000000000004</v>
      </c>
      <c r="S9" s="38">
        <v>5023.6000000000004</v>
      </c>
      <c r="T9" s="38">
        <v>20203.099999999999</v>
      </c>
      <c r="U9" s="38">
        <v>20178</v>
      </c>
      <c r="V9" s="38">
        <v>17850</v>
      </c>
      <c r="W9" s="38">
        <v>15398.9</v>
      </c>
      <c r="X9" s="38">
        <v>15540.1</v>
      </c>
      <c r="Y9" s="38">
        <v>19599.400000000001</v>
      </c>
      <c r="Z9" s="38">
        <v>37348.800000000003</v>
      </c>
      <c r="AA9" s="38">
        <v>39742.9</v>
      </c>
      <c r="AB9" s="38">
        <v>30344.7</v>
      </c>
      <c r="AC9" s="121">
        <v>12120.9</v>
      </c>
      <c r="AD9" s="121">
        <v>10460.200000000001</v>
      </c>
      <c r="AE9" s="121">
        <v>28521.5</v>
      </c>
      <c r="AF9" s="38">
        <v>42069</v>
      </c>
      <c r="AG9" s="38">
        <v>41900</v>
      </c>
      <c r="AH9" s="38">
        <v>47800.800000000003</v>
      </c>
      <c r="AI9" s="38">
        <v>31539.732100000001</v>
      </c>
      <c r="AJ9" s="38">
        <v>2851.9</v>
      </c>
      <c r="AK9" s="67" t="s">
        <v>64</v>
      </c>
      <c r="AQ9" s="1"/>
    </row>
    <row r="10" spans="1:43" ht="83.25" customHeight="1">
      <c r="A10" s="39" t="s">
        <v>13</v>
      </c>
      <c r="B10" s="20">
        <v>6104.5</v>
      </c>
      <c r="C10" s="20">
        <v>6053.9</v>
      </c>
      <c r="D10" s="20">
        <v>6138.5</v>
      </c>
      <c r="E10" s="69">
        <v>3417.9</v>
      </c>
      <c r="F10" s="69">
        <v>3578</v>
      </c>
      <c r="G10" s="69">
        <v>3955.7</v>
      </c>
      <c r="H10" s="67"/>
      <c r="I10" s="67"/>
      <c r="J10" s="67"/>
      <c r="K10" s="67"/>
      <c r="L10" s="20"/>
      <c r="M10" s="20"/>
      <c r="N10" s="67"/>
      <c r="O10" s="67"/>
      <c r="P10" s="67"/>
      <c r="Q10" s="20">
        <v>9.6</v>
      </c>
      <c r="R10" s="20">
        <v>406.6</v>
      </c>
      <c r="S10" s="20">
        <v>474.4</v>
      </c>
      <c r="T10" s="20">
        <v>5496.3</v>
      </c>
      <c r="U10" s="20">
        <v>5864.3</v>
      </c>
      <c r="V10" s="20">
        <v>2005.1</v>
      </c>
      <c r="W10" s="67"/>
      <c r="X10" s="67"/>
      <c r="Y10" s="67"/>
      <c r="Z10" s="20">
        <v>1419.9</v>
      </c>
      <c r="AA10" s="20">
        <v>1456.1</v>
      </c>
      <c r="AB10" s="20">
        <v>1703.2</v>
      </c>
      <c r="AC10" s="20">
        <v>2554.8000000000002</v>
      </c>
      <c r="AD10" s="20">
        <v>2444.5</v>
      </c>
      <c r="AE10" s="20">
        <v>3220.1</v>
      </c>
      <c r="AF10" s="20">
        <v>3157.1</v>
      </c>
      <c r="AG10" s="20">
        <v>8507.9</v>
      </c>
      <c r="AH10" s="20">
        <v>6372.5</v>
      </c>
      <c r="AI10" s="67"/>
      <c r="AJ10" s="67"/>
      <c r="AK10" s="67" t="s">
        <v>64</v>
      </c>
      <c r="AQ10" s="1"/>
    </row>
    <row r="12" spans="1:43" ht="15.75">
      <c r="A12" s="70" t="s">
        <v>65</v>
      </c>
      <c r="B12" s="43"/>
      <c r="C12" s="43"/>
      <c r="D12" s="43"/>
      <c r="E12" s="43"/>
      <c r="F12" s="43"/>
      <c r="G12" s="43"/>
      <c r="H12" s="43"/>
      <c r="I12" s="43"/>
    </row>
  </sheetData>
  <mergeCells count="13">
    <mergeCell ref="A5:A6"/>
    <mergeCell ref="H5:J5"/>
    <mergeCell ref="K5:M5"/>
    <mergeCell ref="N5:P5"/>
    <mergeCell ref="B5:D5"/>
    <mergeCell ref="E5:G5"/>
    <mergeCell ref="Z5:AB5"/>
    <mergeCell ref="AC5:AE5"/>
    <mergeCell ref="AF5:AH5"/>
    <mergeCell ref="AI5:AK5"/>
    <mergeCell ref="Q5:S5"/>
    <mergeCell ref="T5:V5"/>
    <mergeCell ref="W5:Y5"/>
  </mergeCells>
  <phoneticPr fontId="8" type="noConversion"/>
  <pageMargins left="0.44" right="0.19685039370078741" top="0.31" bottom="0.15748031496062992" header="0.23" footer="0"/>
  <pageSetup paperSize="9" scale="95" fitToWidth="5" orientation="landscape" r:id="rId1"/>
  <headerFooter alignWithMargins="0"/>
  <colBreaks count="5" manualBreakCount="5">
    <brk id="7" max="1048575" man="1"/>
    <brk id="13" max="1048575" man="1"/>
    <brk id="19" max="1048575" man="1"/>
    <brk id="25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10"/>
  <sheetViews>
    <sheetView view="pageBreakPreview" zoomScale="75" zoomScaleNormal="100" zoomScaleSheetLayoutView="75" workbookViewId="0">
      <pane xSplit="21345" topLeftCell="AC1"/>
      <selection activeCell="O11" sqref="O11"/>
      <selection pane="topRight" activeCell="AC1" sqref="AC1"/>
    </sheetView>
  </sheetViews>
  <sheetFormatPr defaultColWidth="7.109375" defaultRowHeight="15"/>
  <cols>
    <col min="1" max="1" width="41.21875" style="1" customWidth="1"/>
    <col min="2" max="2" width="13.77734375" style="1" customWidth="1"/>
    <col min="3" max="3" width="15" style="1" customWidth="1"/>
    <col min="4" max="4" width="13.21875" style="1" customWidth="1"/>
    <col min="5" max="5" width="12.109375" style="1" customWidth="1"/>
    <col min="6" max="6" width="15.5546875" style="1" customWidth="1"/>
    <col min="7" max="7" width="15.109375" style="7" customWidth="1"/>
    <col min="8" max="8" width="11.77734375" style="7" customWidth="1"/>
    <col min="9" max="9" width="14.6640625" style="7" customWidth="1"/>
    <col min="10" max="10" width="15.6640625" style="7" customWidth="1"/>
    <col min="11" max="11" width="12.88671875" style="7" customWidth="1"/>
    <col min="12" max="12" width="15.6640625" style="7" customWidth="1"/>
    <col min="13" max="13" width="13.44140625" style="7" customWidth="1"/>
    <col min="14" max="14" width="12.21875" style="7" customWidth="1"/>
    <col min="15" max="16" width="15.6640625" style="7" customWidth="1"/>
    <col min="17" max="17" width="12.5546875" style="7" customWidth="1"/>
    <col min="18" max="18" width="13.77734375" style="7" customWidth="1"/>
    <col min="19" max="19" width="13.44140625" style="7" customWidth="1"/>
    <col min="20" max="20" width="12.5546875" style="7" customWidth="1"/>
    <col min="21" max="22" width="13" style="7" customWidth="1"/>
    <col min="23" max="23" width="13.21875" style="7" customWidth="1"/>
    <col min="24" max="24" width="12.109375" style="7" customWidth="1"/>
    <col min="25" max="25" width="13.109375" style="7" customWidth="1"/>
    <col min="26" max="26" width="10.88671875" style="7" customWidth="1"/>
    <col min="27" max="27" width="13.33203125" style="7" customWidth="1"/>
    <col min="28" max="28" width="13.44140625" style="7" customWidth="1"/>
    <col min="29" max="29" width="11.33203125" style="7" customWidth="1"/>
    <col min="30" max="30" width="13.88671875" style="7" customWidth="1"/>
    <col min="31" max="31" width="13.6640625" style="7" customWidth="1"/>
    <col min="32" max="32" width="11.109375" style="7" customWidth="1"/>
    <col min="33" max="33" width="13.109375" style="7" customWidth="1"/>
    <col min="34" max="34" width="12.88671875" style="7" customWidth="1"/>
    <col min="35" max="35" width="11.88671875" style="7" customWidth="1"/>
    <col min="36" max="36" width="12.77734375" style="7" customWidth="1"/>
    <col min="37" max="37" width="13" style="7" customWidth="1"/>
    <col min="38" max="45" width="7.109375" style="7"/>
    <col min="46" max="16384" width="7.109375" style="1"/>
  </cols>
  <sheetData>
    <row r="1" spans="1:45" ht="40.5">
      <c r="A1" s="124" t="s">
        <v>18</v>
      </c>
      <c r="B1" s="98"/>
      <c r="C1" s="98"/>
      <c r="D1" s="98"/>
      <c r="E1" s="98"/>
      <c r="F1" s="98"/>
    </row>
    <row r="4" spans="1:45" ht="20.25">
      <c r="A4" s="147"/>
      <c r="B4" s="144" t="s">
        <v>1</v>
      </c>
      <c r="C4" s="140"/>
      <c r="D4" s="141"/>
      <c r="E4" s="144" t="s">
        <v>63</v>
      </c>
      <c r="F4" s="140"/>
      <c r="G4" s="141"/>
      <c r="H4" s="144" t="s">
        <v>66</v>
      </c>
      <c r="I4" s="140"/>
      <c r="J4" s="141"/>
      <c r="K4" s="144" t="s">
        <v>67</v>
      </c>
      <c r="L4" s="145"/>
      <c r="M4" s="146"/>
      <c r="N4" s="144" t="s">
        <v>69</v>
      </c>
      <c r="O4" s="145"/>
      <c r="P4" s="146"/>
      <c r="Q4" s="144" t="s">
        <v>70</v>
      </c>
      <c r="R4" s="145"/>
      <c r="S4" s="146"/>
      <c r="T4" s="144" t="s">
        <v>72</v>
      </c>
      <c r="U4" s="145"/>
      <c r="V4" s="146"/>
      <c r="W4" s="144" t="s">
        <v>74</v>
      </c>
      <c r="X4" s="145"/>
      <c r="Y4" s="146"/>
      <c r="Z4" s="144" t="s">
        <v>76</v>
      </c>
      <c r="AA4" s="145"/>
      <c r="AB4" s="146"/>
      <c r="AC4" s="144" t="s">
        <v>77</v>
      </c>
      <c r="AD4" s="145"/>
      <c r="AE4" s="146"/>
      <c r="AF4" s="144" t="s">
        <v>79</v>
      </c>
      <c r="AG4" s="145"/>
      <c r="AH4" s="146"/>
      <c r="AI4" s="144" t="s">
        <v>82</v>
      </c>
      <c r="AJ4" s="145"/>
      <c r="AK4" s="146"/>
    </row>
    <row r="5" spans="1:45" ht="74.099999999999994" customHeight="1">
      <c r="A5" s="147"/>
      <c r="B5" s="102" t="s">
        <v>57</v>
      </c>
      <c r="C5" s="102" t="s">
        <v>92</v>
      </c>
      <c r="D5" s="102" t="s">
        <v>93</v>
      </c>
      <c r="E5" s="102" t="s">
        <v>57</v>
      </c>
      <c r="F5" s="102" t="s">
        <v>92</v>
      </c>
      <c r="G5" s="102" t="s">
        <v>93</v>
      </c>
      <c r="H5" s="102" t="s">
        <v>57</v>
      </c>
      <c r="I5" s="102" t="s">
        <v>92</v>
      </c>
      <c r="J5" s="102" t="s">
        <v>93</v>
      </c>
      <c r="K5" s="84" t="s">
        <v>57</v>
      </c>
      <c r="L5" s="104" t="s">
        <v>94</v>
      </c>
      <c r="M5" s="102" t="s">
        <v>95</v>
      </c>
      <c r="N5" s="84" t="s">
        <v>57</v>
      </c>
      <c r="O5" s="104" t="s">
        <v>94</v>
      </c>
      <c r="P5" s="102" t="s">
        <v>95</v>
      </c>
      <c r="Q5" s="84" t="s">
        <v>57</v>
      </c>
      <c r="R5" s="104" t="s">
        <v>94</v>
      </c>
      <c r="S5" s="102" t="s">
        <v>95</v>
      </c>
      <c r="T5" s="84" t="s">
        <v>57</v>
      </c>
      <c r="U5" s="104" t="s">
        <v>94</v>
      </c>
      <c r="V5" s="102" t="s">
        <v>95</v>
      </c>
      <c r="W5" s="84" t="s">
        <v>57</v>
      </c>
      <c r="X5" s="104" t="s">
        <v>94</v>
      </c>
      <c r="Y5" s="102" t="s">
        <v>95</v>
      </c>
      <c r="Z5" s="104" t="s">
        <v>57</v>
      </c>
      <c r="AA5" s="104" t="s">
        <v>94</v>
      </c>
      <c r="AB5" s="102" t="s">
        <v>95</v>
      </c>
      <c r="AC5" s="122" t="s">
        <v>57</v>
      </c>
      <c r="AD5" s="122" t="s">
        <v>94</v>
      </c>
      <c r="AE5" s="102" t="s">
        <v>95</v>
      </c>
      <c r="AF5" s="84" t="s">
        <v>57</v>
      </c>
      <c r="AG5" s="104" t="s">
        <v>94</v>
      </c>
      <c r="AH5" s="102" t="s">
        <v>95</v>
      </c>
      <c r="AI5" s="84" t="s">
        <v>57</v>
      </c>
      <c r="AJ5" s="122" t="s">
        <v>94</v>
      </c>
      <c r="AK5" s="102" t="s">
        <v>95</v>
      </c>
      <c r="AS5" s="1"/>
    </row>
    <row r="6" spans="1:45" ht="24" customHeight="1">
      <c r="A6" s="85" t="s">
        <v>11</v>
      </c>
      <c r="B6" s="86">
        <f t="shared" ref="B6:AK6" si="0">B7+B8+B9</f>
        <v>108232.6</v>
      </c>
      <c r="C6" s="86">
        <f t="shared" si="0"/>
        <v>109175.7</v>
      </c>
      <c r="D6" s="86">
        <f t="shared" si="0"/>
        <v>226485.2</v>
      </c>
      <c r="E6" s="86">
        <f t="shared" si="0"/>
        <v>1034.2</v>
      </c>
      <c r="F6" s="86">
        <f t="shared" si="0"/>
        <v>827.1</v>
      </c>
      <c r="G6" s="86">
        <f t="shared" si="0"/>
        <v>78.3</v>
      </c>
      <c r="H6" s="86">
        <f t="shared" si="0"/>
        <v>3722.7000000000003</v>
      </c>
      <c r="I6" s="86">
        <f t="shared" si="0"/>
        <v>6217</v>
      </c>
      <c r="J6" s="86">
        <f t="shared" si="0"/>
        <v>10624</v>
      </c>
      <c r="K6" s="86">
        <f t="shared" si="0"/>
        <v>3273.8</v>
      </c>
      <c r="L6" s="86">
        <f>L8+L9</f>
        <v>2539.5</v>
      </c>
      <c r="M6" s="86" t="s">
        <v>64</v>
      </c>
      <c r="N6" s="86">
        <f t="shared" si="0"/>
        <v>92534.299999999988</v>
      </c>
      <c r="O6" s="86">
        <f t="shared" si="0"/>
        <v>89722.2</v>
      </c>
      <c r="P6" s="86">
        <f t="shared" si="0"/>
        <v>105708.9</v>
      </c>
      <c r="Q6" s="86">
        <f t="shared" si="0"/>
        <v>2766.2000000000003</v>
      </c>
      <c r="R6" s="86">
        <f t="shared" si="0"/>
        <v>4153.3</v>
      </c>
      <c r="S6" s="86">
        <f t="shared" si="0"/>
        <v>8084.4</v>
      </c>
      <c r="T6" s="86">
        <f t="shared" si="0"/>
        <v>17008.599999999999</v>
      </c>
      <c r="U6" s="86">
        <f t="shared" si="0"/>
        <v>11563.6</v>
      </c>
      <c r="V6" s="86">
        <f t="shared" si="0"/>
        <v>16759.3</v>
      </c>
      <c r="W6" s="86">
        <f t="shared" si="0"/>
        <v>53307.600000000006</v>
      </c>
      <c r="X6" s="86">
        <f t="shared" si="0"/>
        <v>57936</v>
      </c>
      <c r="Y6" s="86">
        <f t="shared" si="0"/>
        <v>35122.200000000004</v>
      </c>
      <c r="Z6" s="103">
        <f t="shared" si="0"/>
        <v>76580.7</v>
      </c>
      <c r="AA6" s="103">
        <f t="shared" si="0"/>
        <v>57731.799999999996</v>
      </c>
      <c r="AB6" s="103">
        <f t="shared" si="0"/>
        <v>54824.000000000007</v>
      </c>
      <c r="AC6" s="86">
        <f t="shared" si="0"/>
        <v>2573.1</v>
      </c>
      <c r="AD6" s="86">
        <f t="shared" si="0"/>
        <v>2736</v>
      </c>
      <c r="AE6" s="86">
        <f t="shared" si="0"/>
        <v>5195</v>
      </c>
      <c r="AF6" s="86">
        <f t="shared" si="0"/>
        <v>7122.2999999999993</v>
      </c>
      <c r="AG6" s="86">
        <f t="shared" si="0"/>
        <v>8583.5</v>
      </c>
      <c r="AH6" s="86">
        <f t="shared" si="0"/>
        <v>10309</v>
      </c>
      <c r="AI6" s="86">
        <f t="shared" si="0"/>
        <v>11010.5</v>
      </c>
      <c r="AJ6" s="86">
        <f t="shared" si="0"/>
        <v>11422.4</v>
      </c>
      <c r="AK6" s="86">
        <f t="shared" si="0"/>
        <v>12772.5</v>
      </c>
      <c r="AS6" s="1"/>
    </row>
    <row r="7" spans="1:45" ht="36" customHeight="1">
      <c r="A7" s="88" t="s">
        <v>14</v>
      </c>
      <c r="B7" s="89">
        <v>78588.800000000003</v>
      </c>
      <c r="C7" s="89">
        <v>79276.2</v>
      </c>
      <c r="D7" s="89">
        <v>196549.1</v>
      </c>
      <c r="E7" s="89">
        <v>979.3</v>
      </c>
      <c r="F7" s="89">
        <v>779.9</v>
      </c>
      <c r="G7" s="89"/>
      <c r="H7" s="89">
        <v>1249.7</v>
      </c>
      <c r="I7" s="89">
        <v>3703</v>
      </c>
      <c r="J7" s="89">
        <v>8170</v>
      </c>
      <c r="K7" s="89">
        <v>844</v>
      </c>
      <c r="L7" s="89"/>
      <c r="M7" s="89" t="s">
        <v>64</v>
      </c>
      <c r="N7" s="106">
        <v>72594.2</v>
      </c>
      <c r="O7" s="106">
        <v>69886.899999999994</v>
      </c>
      <c r="P7" s="89">
        <v>86319</v>
      </c>
      <c r="Q7" s="89">
        <v>2348.8000000000002</v>
      </c>
      <c r="R7" s="89">
        <v>2827.1</v>
      </c>
      <c r="S7" s="89">
        <v>6446.2</v>
      </c>
      <c r="T7" s="90">
        <v>5411.6</v>
      </c>
      <c r="U7" s="90">
        <v>2730.7</v>
      </c>
      <c r="V7" s="89">
        <v>3188.6</v>
      </c>
      <c r="W7" s="89">
        <v>53131.3</v>
      </c>
      <c r="X7" s="89">
        <v>57759.7</v>
      </c>
      <c r="Y7" s="89">
        <v>34945.9</v>
      </c>
      <c r="Z7" s="89">
        <v>72210.899999999994</v>
      </c>
      <c r="AA7" s="89">
        <v>52591.9</v>
      </c>
      <c r="AB7" s="89">
        <v>48488.9</v>
      </c>
      <c r="AC7" s="89">
        <v>574.5</v>
      </c>
      <c r="AD7" s="89">
        <v>847.3</v>
      </c>
      <c r="AE7" s="89">
        <v>17.600000000000001</v>
      </c>
      <c r="AF7" s="89">
        <v>4651.5</v>
      </c>
      <c r="AG7" s="89">
        <v>4852.7</v>
      </c>
      <c r="AH7" s="89">
        <v>7180.4</v>
      </c>
      <c r="AI7" s="89">
        <v>42</v>
      </c>
      <c r="AJ7" s="89">
        <v>453.9</v>
      </c>
      <c r="AK7" s="89">
        <v>2708.1</v>
      </c>
      <c r="AS7" s="1"/>
    </row>
    <row r="8" spans="1:45" ht="33.75" customHeight="1">
      <c r="A8" s="87" t="s">
        <v>15</v>
      </c>
      <c r="B8" s="89">
        <v>29111.8</v>
      </c>
      <c r="C8" s="89">
        <v>29367.5</v>
      </c>
      <c r="D8" s="89">
        <v>29825.599999999999</v>
      </c>
      <c r="E8" s="89">
        <v>54.9</v>
      </c>
      <c r="F8" s="89">
        <v>47.2</v>
      </c>
      <c r="G8" s="89">
        <v>78.3</v>
      </c>
      <c r="H8" s="89">
        <v>1506.6</v>
      </c>
      <c r="I8" s="89">
        <v>1547.6</v>
      </c>
      <c r="J8" s="89">
        <v>1512.3</v>
      </c>
      <c r="K8" s="89">
        <v>1166.2</v>
      </c>
      <c r="L8" s="89">
        <v>1251.7</v>
      </c>
      <c r="M8" s="89" t="s">
        <v>64</v>
      </c>
      <c r="N8" s="106">
        <v>19636.099999999999</v>
      </c>
      <c r="O8" s="107">
        <v>19531.3</v>
      </c>
      <c r="P8" s="89">
        <v>19085.900000000001</v>
      </c>
      <c r="Q8" s="89">
        <v>417.4</v>
      </c>
      <c r="R8" s="89">
        <v>1326.2</v>
      </c>
      <c r="S8" s="89">
        <v>1638.2</v>
      </c>
      <c r="T8" s="90">
        <v>11597</v>
      </c>
      <c r="U8" s="90">
        <v>8722.2999999999993</v>
      </c>
      <c r="V8" s="89">
        <v>13570.7</v>
      </c>
      <c r="W8" s="89">
        <v>176.3</v>
      </c>
      <c r="X8" s="89">
        <v>176.3</v>
      </c>
      <c r="Y8" s="89">
        <v>176.3</v>
      </c>
      <c r="Z8" s="89">
        <v>4343.6000000000004</v>
      </c>
      <c r="AA8" s="89">
        <v>5113.7</v>
      </c>
      <c r="AB8" s="89">
        <v>5988.3</v>
      </c>
      <c r="AC8" s="89">
        <v>1915.9</v>
      </c>
      <c r="AD8" s="89">
        <v>1806</v>
      </c>
      <c r="AE8" s="89">
        <v>5177.3999999999996</v>
      </c>
      <c r="AF8" s="89">
        <v>514.20000000000005</v>
      </c>
      <c r="AG8" s="89">
        <v>1774.2</v>
      </c>
      <c r="AH8" s="89">
        <v>44.3</v>
      </c>
      <c r="AI8" s="89">
        <v>10484.1</v>
      </c>
      <c r="AJ8" s="89">
        <v>10484.1</v>
      </c>
      <c r="AK8" s="89">
        <v>9580</v>
      </c>
      <c r="AS8" s="1"/>
    </row>
    <row r="9" spans="1:45" ht="48.95" customHeight="1">
      <c r="A9" s="88" t="s">
        <v>16</v>
      </c>
      <c r="B9" s="89">
        <v>532</v>
      </c>
      <c r="C9" s="89">
        <v>532</v>
      </c>
      <c r="D9" s="89">
        <v>110.5</v>
      </c>
      <c r="E9" s="89"/>
      <c r="F9" s="89"/>
      <c r="G9" s="89"/>
      <c r="H9" s="89">
        <v>966.4</v>
      </c>
      <c r="I9" s="89">
        <v>966.4</v>
      </c>
      <c r="J9" s="89">
        <v>941.7</v>
      </c>
      <c r="K9" s="89">
        <v>1263.5999999999999</v>
      </c>
      <c r="L9" s="89">
        <v>1287.8</v>
      </c>
      <c r="M9" s="89" t="s">
        <v>64</v>
      </c>
      <c r="N9" s="89">
        <v>304</v>
      </c>
      <c r="O9" s="89">
        <v>304</v>
      </c>
      <c r="P9" s="89">
        <v>304</v>
      </c>
      <c r="Q9" s="89"/>
      <c r="R9" s="89"/>
      <c r="S9" s="89"/>
      <c r="T9" s="89"/>
      <c r="U9" s="89">
        <v>110.6</v>
      </c>
      <c r="V9" s="89"/>
      <c r="W9" s="89"/>
      <c r="X9" s="89"/>
      <c r="Y9" s="89"/>
      <c r="Z9" s="89">
        <v>26.2</v>
      </c>
      <c r="AA9" s="89">
        <v>26.2</v>
      </c>
      <c r="AB9" s="89">
        <v>346.8</v>
      </c>
      <c r="AC9" s="89">
        <v>82.7</v>
      </c>
      <c r="AD9" s="89">
        <v>82.7</v>
      </c>
      <c r="AE9" s="89"/>
      <c r="AF9" s="89">
        <v>1956.6</v>
      </c>
      <c r="AG9" s="89">
        <v>1956.6</v>
      </c>
      <c r="AH9" s="89">
        <v>3084.3</v>
      </c>
      <c r="AI9" s="89">
        <v>484.4</v>
      </c>
      <c r="AJ9" s="89">
        <v>484.4</v>
      </c>
      <c r="AK9" s="89">
        <v>484.4</v>
      </c>
      <c r="AS9" s="1"/>
    </row>
    <row r="10" spans="1:45">
      <c r="A10" s="128" t="s">
        <v>88</v>
      </c>
    </row>
  </sheetData>
  <mergeCells count="13">
    <mergeCell ref="K4:M4"/>
    <mergeCell ref="N4:P4"/>
    <mergeCell ref="Q4:S4"/>
    <mergeCell ref="A4:A5"/>
    <mergeCell ref="B4:D4"/>
    <mergeCell ref="E4:G4"/>
    <mergeCell ref="H4:J4"/>
    <mergeCell ref="T4:V4"/>
    <mergeCell ref="W4:Y4"/>
    <mergeCell ref="Z4:AB4"/>
    <mergeCell ref="AI4:AK4"/>
    <mergeCell ref="AF4:AH4"/>
    <mergeCell ref="AC4:AE4"/>
  </mergeCells>
  <phoneticPr fontId="8" type="noConversion"/>
  <pageMargins left="0.43307086614173229" right="0.19685039370078741" top="1.1811023622047245" bottom="0.15748031496062992" header="0.11811023622047245" footer="0"/>
  <pageSetup paperSize="9" scale="85" orientation="landscape" r:id="rId1"/>
  <headerFooter alignWithMargins="0"/>
  <colBreaks count="5" manualBreakCount="5">
    <brk id="7" max="1048575" man="1"/>
    <brk id="13" max="1048575" man="1"/>
    <brk id="19" max="1048575" man="1"/>
    <brk id="25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10"/>
  <sheetViews>
    <sheetView view="pageBreakPreview" zoomScale="75" zoomScaleNormal="100" zoomScaleSheetLayoutView="70" workbookViewId="0">
      <pane xSplit="21375" topLeftCell="AC1"/>
      <selection activeCell="AH9" sqref="AH9"/>
      <selection pane="topRight" activeCell="AC1" sqref="AC1"/>
    </sheetView>
  </sheetViews>
  <sheetFormatPr defaultColWidth="7.109375" defaultRowHeight="15"/>
  <cols>
    <col min="1" max="1" width="37" style="1" customWidth="1"/>
    <col min="2" max="2" width="11.109375" style="1" bestFit="1" customWidth="1"/>
    <col min="3" max="3" width="14.6640625" style="1" customWidth="1"/>
    <col min="4" max="4" width="14.44140625" style="1" customWidth="1"/>
    <col min="5" max="6" width="13.5546875" style="1" customWidth="1"/>
    <col min="7" max="7" width="13.44140625" style="7" customWidth="1"/>
    <col min="8" max="8" width="10.88671875" style="7" customWidth="1"/>
    <col min="9" max="9" width="12.77734375" style="7" customWidth="1"/>
    <col min="10" max="10" width="13" style="7" customWidth="1"/>
    <col min="11" max="11" width="10.109375" style="7" customWidth="1"/>
    <col min="12" max="12" width="12.6640625" style="7" customWidth="1"/>
    <col min="13" max="13" width="12.44140625" style="7" customWidth="1"/>
    <col min="14" max="14" width="10.109375" style="7" customWidth="1"/>
    <col min="15" max="15" width="13.109375" style="7" customWidth="1"/>
    <col min="16" max="16" width="12.21875" style="7" customWidth="1"/>
    <col min="17" max="17" width="12.6640625" style="7" customWidth="1"/>
    <col min="18" max="19" width="12.44140625" style="7" customWidth="1"/>
    <col min="20" max="20" width="12.109375" style="7" customWidth="1"/>
    <col min="21" max="21" width="12" style="7" customWidth="1"/>
    <col min="22" max="22" width="13.21875" style="7" customWidth="1"/>
    <col min="23" max="23" width="11.77734375" style="7" customWidth="1"/>
    <col min="24" max="24" width="13.109375" style="7" customWidth="1"/>
    <col min="25" max="25" width="13.6640625" style="7" customWidth="1"/>
    <col min="26" max="26" width="11.33203125" style="7" customWidth="1"/>
    <col min="27" max="27" width="12.33203125" style="7" customWidth="1"/>
    <col min="28" max="28" width="12.21875" style="7" customWidth="1"/>
    <col min="29" max="30" width="13.109375" style="7" customWidth="1"/>
    <col min="31" max="31" width="12" style="7" customWidth="1"/>
    <col min="32" max="32" width="11.6640625" style="7" customWidth="1"/>
    <col min="33" max="33" width="12.109375" style="7" customWidth="1"/>
    <col min="34" max="34" width="12.88671875" style="7" customWidth="1"/>
    <col min="35" max="36" width="12.33203125" style="7" customWidth="1"/>
    <col min="37" max="37" width="13.21875" style="7" customWidth="1"/>
    <col min="38" max="45" width="7.109375" style="7"/>
    <col min="46" max="16384" width="7.109375" style="1"/>
  </cols>
  <sheetData>
    <row r="1" spans="1:45" ht="40.5">
      <c r="A1" s="123" t="s">
        <v>19</v>
      </c>
      <c r="B1" s="98"/>
      <c r="C1" s="98"/>
      <c r="D1" s="98"/>
      <c r="E1" s="98"/>
      <c r="F1" s="98"/>
    </row>
    <row r="4" spans="1:45" ht="20.25">
      <c r="A4" s="147"/>
      <c r="B4" s="148" t="s">
        <v>1</v>
      </c>
      <c r="C4" s="149"/>
      <c r="D4" s="150"/>
      <c r="E4" s="148" t="s">
        <v>63</v>
      </c>
      <c r="F4" s="149"/>
      <c r="G4" s="150"/>
      <c r="H4" s="148" t="s">
        <v>66</v>
      </c>
      <c r="I4" s="149"/>
      <c r="J4" s="150"/>
      <c r="K4" s="148" t="s">
        <v>67</v>
      </c>
      <c r="L4" s="149"/>
      <c r="M4" s="150"/>
      <c r="N4" s="148" t="s">
        <v>69</v>
      </c>
      <c r="O4" s="149"/>
      <c r="P4" s="150"/>
      <c r="Q4" s="148" t="s">
        <v>70</v>
      </c>
      <c r="R4" s="149"/>
      <c r="S4" s="150"/>
      <c r="T4" s="148" t="s">
        <v>72</v>
      </c>
      <c r="U4" s="149"/>
      <c r="V4" s="150"/>
      <c r="W4" s="148" t="s">
        <v>74</v>
      </c>
      <c r="X4" s="149"/>
      <c r="Y4" s="150"/>
      <c r="Z4" s="148" t="s">
        <v>75</v>
      </c>
      <c r="AA4" s="149"/>
      <c r="AB4" s="150"/>
      <c r="AC4" s="148" t="s">
        <v>78</v>
      </c>
      <c r="AD4" s="149"/>
      <c r="AE4" s="150"/>
      <c r="AF4" s="148" t="s">
        <v>80</v>
      </c>
      <c r="AG4" s="149"/>
      <c r="AH4" s="150"/>
      <c r="AI4" s="148" t="s">
        <v>81</v>
      </c>
      <c r="AJ4" s="149"/>
      <c r="AK4" s="150"/>
    </row>
    <row r="5" spans="1:45" s="118" customFormat="1" ht="40.5">
      <c r="A5" s="151"/>
      <c r="B5" s="102" t="s">
        <v>57</v>
      </c>
      <c r="C5" s="104" t="s">
        <v>94</v>
      </c>
      <c r="D5" s="102" t="s">
        <v>95</v>
      </c>
      <c r="E5" s="102" t="s">
        <v>57</v>
      </c>
      <c r="F5" s="104" t="s">
        <v>94</v>
      </c>
      <c r="G5" s="102" t="s">
        <v>95</v>
      </c>
      <c r="H5" s="102" t="s">
        <v>57</v>
      </c>
      <c r="I5" s="104" t="s">
        <v>94</v>
      </c>
      <c r="J5" s="102" t="s">
        <v>95</v>
      </c>
      <c r="K5" s="104" t="s">
        <v>57</v>
      </c>
      <c r="L5" s="104" t="s">
        <v>94</v>
      </c>
      <c r="M5" s="102" t="s">
        <v>95</v>
      </c>
      <c r="N5" s="104" t="s">
        <v>57</v>
      </c>
      <c r="O5" s="104" t="s">
        <v>86</v>
      </c>
      <c r="P5" s="102" t="s">
        <v>87</v>
      </c>
      <c r="Q5" s="104" t="s">
        <v>57</v>
      </c>
      <c r="R5" s="104" t="s">
        <v>94</v>
      </c>
      <c r="S5" s="102" t="s">
        <v>95</v>
      </c>
      <c r="T5" s="104" t="s">
        <v>57</v>
      </c>
      <c r="U5" s="104" t="s">
        <v>94</v>
      </c>
      <c r="V5" s="102" t="s">
        <v>95</v>
      </c>
      <c r="W5" s="104" t="s">
        <v>57</v>
      </c>
      <c r="X5" s="104" t="s">
        <v>94</v>
      </c>
      <c r="Y5" s="102" t="s">
        <v>95</v>
      </c>
      <c r="Z5" s="104" t="s">
        <v>57</v>
      </c>
      <c r="AA5" s="104" t="s">
        <v>94</v>
      </c>
      <c r="AB5" s="102" t="s">
        <v>95</v>
      </c>
      <c r="AC5" s="122" t="s">
        <v>57</v>
      </c>
      <c r="AD5" s="102" t="s">
        <v>94</v>
      </c>
      <c r="AE5" s="102" t="s">
        <v>95</v>
      </c>
      <c r="AF5" s="104" t="s">
        <v>57</v>
      </c>
      <c r="AG5" s="104" t="s">
        <v>94</v>
      </c>
      <c r="AH5" s="102" t="s">
        <v>95</v>
      </c>
      <c r="AI5" s="104" t="s">
        <v>57</v>
      </c>
      <c r="AJ5" s="102" t="s">
        <v>94</v>
      </c>
      <c r="AK5" s="102" t="s">
        <v>95</v>
      </c>
      <c r="AL5" s="117"/>
      <c r="AM5" s="117"/>
      <c r="AN5" s="117"/>
      <c r="AO5" s="117"/>
      <c r="AP5" s="117"/>
      <c r="AQ5" s="117"/>
      <c r="AR5" s="117"/>
    </row>
    <row r="6" spans="1:45" ht="40.5">
      <c r="A6" s="95" t="s">
        <v>20</v>
      </c>
      <c r="B6" s="91">
        <f t="shared" ref="B6:I6" si="0">B7+B8</f>
        <v>12090</v>
      </c>
      <c r="C6" s="91">
        <f t="shared" si="0"/>
        <v>12132</v>
      </c>
      <c r="D6" s="91">
        <f t="shared" si="0"/>
        <v>12731</v>
      </c>
      <c r="E6" s="91">
        <f t="shared" si="0"/>
        <v>16482</v>
      </c>
      <c r="F6" s="91">
        <f t="shared" si="0"/>
        <v>16606</v>
      </c>
      <c r="G6" s="91">
        <f t="shared" si="0"/>
        <v>17015</v>
      </c>
      <c r="H6" s="91" t="s">
        <v>64</v>
      </c>
      <c r="I6" s="91">
        <f t="shared" si="0"/>
        <v>12669</v>
      </c>
      <c r="J6" s="97" t="s">
        <v>64</v>
      </c>
      <c r="K6" s="91" t="s">
        <v>64</v>
      </c>
      <c r="L6" s="91">
        <f>L7+L8</f>
        <v>10587</v>
      </c>
      <c r="M6" s="97" t="s">
        <v>64</v>
      </c>
      <c r="N6" s="97" t="s">
        <v>64</v>
      </c>
      <c r="O6" s="97" t="s">
        <v>64</v>
      </c>
      <c r="P6" s="97" t="s">
        <v>64</v>
      </c>
      <c r="Q6" s="91">
        <f t="shared" ref="Q6:AB6" si="1">Q7+Q8</f>
        <v>11032</v>
      </c>
      <c r="R6" s="91">
        <f t="shared" si="1"/>
        <v>11333</v>
      </c>
      <c r="S6" s="91">
        <f t="shared" si="1"/>
        <v>11128</v>
      </c>
      <c r="T6" s="91">
        <f t="shared" si="1"/>
        <v>11374</v>
      </c>
      <c r="U6" s="91">
        <f t="shared" si="1"/>
        <v>11165</v>
      </c>
      <c r="V6" s="91">
        <f t="shared" si="1"/>
        <v>12227</v>
      </c>
      <c r="W6" s="91">
        <f t="shared" si="1"/>
        <v>11697</v>
      </c>
      <c r="X6" s="91">
        <f t="shared" si="1"/>
        <v>11681</v>
      </c>
      <c r="Y6" s="91">
        <f t="shared" si="1"/>
        <v>12013</v>
      </c>
      <c r="Z6" s="91">
        <f t="shared" si="1"/>
        <v>13083</v>
      </c>
      <c r="AA6" s="91">
        <f t="shared" si="1"/>
        <v>13004</v>
      </c>
      <c r="AB6" s="91">
        <f t="shared" si="1"/>
        <v>12889</v>
      </c>
      <c r="AC6" s="91">
        <f t="shared" ref="AC6:AH6" si="2">AC7+AC8</f>
        <v>18291</v>
      </c>
      <c r="AD6" s="91">
        <f t="shared" si="2"/>
        <v>18301</v>
      </c>
      <c r="AE6" s="91">
        <f t="shared" si="2"/>
        <v>19087</v>
      </c>
      <c r="AF6" s="91">
        <f t="shared" si="2"/>
        <v>13635</v>
      </c>
      <c r="AG6" s="91">
        <f t="shared" si="2"/>
        <v>13164</v>
      </c>
      <c r="AH6" s="91">
        <f t="shared" si="2"/>
        <v>12604</v>
      </c>
      <c r="AI6" s="91">
        <f>AI7+AI8</f>
        <v>12557</v>
      </c>
      <c r="AJ6" s="91">
        <f>AJ7+AJ8</f>
        <v>12363</v>
      </c>
      <c r="AK6" s="91">
        <f>AK7+AK8</f>
        <v>13086</v>
      </c>
      <c r="AS6" s="1"/>
    </row>
    <row r="7" spans="1:45" ht="20.25">
      <c r="A7" s="87" t="s">
        <v>21</v>
      </c>
      <c r="B7" s="92">
        <v>1714</v>
      </c>
      <c r="C7" s="93">
        <v>1759</v>
      </c>
      <c r="D7" s="93">
        <v>1813</v>
      </c>
      <c r="E7" s="93">
        <v>1769</v>
      </c>
      <c r="F7" s="93">
        <v>1768</v>
      </c>
      <c r="G7" s="92">
        <v>1803</v>
      </c>
      <c r="H7" s="92" t="s">
        <v>64</v>
      </c>
      <c r="I7" s="92">
        <v>1848</v>
      </c>
      <c r="J7" s="67" t="s">
        <v>64</v>
      </c>
      <c r="K7" s="92" t="s">
        <v>64</v>
      </c>
      <c r="L7" s="92">
        <v>1482</v>
      </c>
      <c r="M7" s="67" t="s">
        <v>64</v>
      </c>
      <c r="N7" s="92" t="s">
        <v>64</v>
      </c>
      <c r="O7" s="92" t="s">
        <v>64</v>
      </c>
      <c r="P7" s="92" t="s">
        <v>64</v>
      </c>
      <c r="Q7" s="92">
        <v>1642</v>
      </c>
      <c r="R7" s="92">
        <v>1850</v>
      </c>
      <c r="S7" s="92">
        <v>1530</v>
      </c>
      <c r="T7" s="94">
        <v>1610</v>
      </c>
      <c r="U7" s="94">
        <v>1604</v>
      </c>
      <c r="V7" s="92">
        <v>1644</v>
      </c>
      <c r="W7" s="92">
        <v>2065</v>
      </c>
      <c r="X7" s="92">
        <v>2034</v>
      </c>
      <c r="Y7" s="92">
        <v>2070</v>
      </c>
      <c r="Z7" s="92">
        <v>1564</v>
      </c>
      <c r="AA7" s="92">
        <v>1577</v>
      </c>
      <c r="AB7" s="92">
        <v>1622</v>
      </c>
      <c r="AC7" s="92">
        <v>1956</v>
      </c>
      <c r="AD7" s="92">
        <v>1974</v>
      </c>
      <c r="AE7" s="92">
        <v>2048</v>
      </c>
      <c r="AF7" s="92">
        <v>1609</v>
      </c>
      <c r="AG7" s="92">
        <v>1486</v>
      </c>
      <c r="AH7" s="92">
        <v>1541</v>
      </c>
      <c r="AI7" s="92">
        <v>1652</v>
      </c>
      <c r="AJ7" s="92">
        <v>1631</v>
      </c>
      <c r="AK7" s="92">
        <v>1736</v>
      </c>
      <c r="AS7" s="1"/>
    </row>
    <row r="8" spans="1:45" ht="20.25">
      <c r="A8" s="87" t="s">
        <v>22</v>
      </c>
      <c r="B8" s="92">
        <v>10376</v>
      </c>
      <c r="C8" s="93">
        <v>10373</v>
      </c>
      <c r="D8" s="93">
        <v>10918</v>
      </c>
      <c r="E8" s="93">
        <v>14713</v>
      </c>
      <c r="F8" s="93">
        <v>14838</v>
      </c>
      <c r="G8" s="92">
        <v>15212</v>
      </c>
      <c r="H8" s="92" t="s">
        <v>64</v>
      </c>
      <c r="I8" s="92">
        <v>10821</v>
      </c>
      <c r="J8" s="67" t="s">
        <v>64</v>
      </c>
      <c r="K8" s="92" t="s">
        <v>64</v>
      </c>
      <c r="L8" s="92">
        <v>9105</v>
      </c>
      <c r="M8" s="67" t="s">
        <v>64</v>
      </c>
      <c r="N8" s="92" t="s">
        <v>64</v>
      </c>
      <c r="O8" s="92" t="s">
        <v>64</v>
      </c>
      <c r="P8" s="92" t="s">
        <v>64</v>
      </c>
      <c r="Q8" s="92">
        <v>9390</v>
      </c>
      <c r="R8" s="92">
        <v>9483</v>
      </c>
      <c r="S8" s="92">
        <v>9598</v>
      </c>
      <c r="T8" s="94">
        <v>9764</v>
      </c>
      <c r="U8" s="94">
        <v>9561</v>
      </c>
      <c r="V8" s="92">
        <v>10583</v>
      </c>
      <c r="W8" s="92">
        <v>9632</v>
      </c>
      <c r="X8" s="92">
        <v>9647</v>
      </c>
      <c r="Y8" s="92">
        <v>9943</v>
      </c>
      <c r="Z8" s="92">
        <v>11519</v>
      </c>
      <c r="AA8" s="92">
        <v>11427</v>
      </c>
      <c r="AB8" s="92">
        <v>11267</v>
      </c>
      <c r="AC8" s="92">
        <v>16335</v>
      </c>
      <c r="AD8" s="92">
        <v>16327</v>
      </c>
      <c r="AE8" s="92">
        <v>17039</v>
      </c>
      <c r="AF8" s="92">
        <v>12026</v>
      </c>
      <c r="AG8" s="92">
        <v>11678</v>
      </c>
      <c r="AH8" s="92">
        <v>11063</v>
      </c>
      <c r="AI8" s="92">
        <v>10905</v>
      </c>
      <c r="AJ8" s="92">
        <v>10732</v>
      </c>
      <c r="AK8" s="92">
        <v>11350</v>
      </c>
      <c r="AS8" s="1"/>
    </row>
    <row r="9" spans="1:45">
      <c r="E9" s="44"/>
      <c r="F9" s="44"/>
    </row>
    <row r="10" spans="1:45" ht="15.75">
      <c r="A10" s="70" t="s">
        <v>65</v>
      </c>
    </row>
  </sheetData>
  <mergeCells count="13">
    <mergeCell ref="W4:Y4"/>
    <mergeCell ref="Z4:AB4"/>
    <mergeCell ref="AC4:AE4"/>
    <mergeCell ref="AI4:AK4"/>
    <mergeCell ref="A4:A5"/>
    <mergeCell ref="B4:D4"/>
    <mergeCell ref="E4:G4"/>
    <mergeCell ref="H4:J4"/>
    <mergeCell ref="K4:M4"/>
    <mergeCell ref="N4:P4"/>
    <mergeCell ref="Q4:S4"/>
    <mergeCell ref="AF4:AH4"/>
    <mergeCell ref="T4:V4"/>
  </mergeCells>
  <phoneticPr fontId="8" type="noConversion"/>
  <pageMargins left="0.44" right="0.19685039370078741" top="1.1811023622047245" bottom="0.15748031496062992" header="0.11811023622047245" footer="0"/>
  <pageSetup paperSize="9" scale="61" orientation="landscape" r:id="rId1"/>
  <headerFooter alignWithMargins="0"/>
  <colBreaks count="3" manualBreakCount="3">
    <brk id="10" max="9" man="1"/>
    <brk id="19" max="9" man="1"/>
    <brk id="28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доходи</vt:lpstr>
      <vt:lpstr>борг</vt:lpstr>
      <vt:lpstr>зп</vt:lpstr>
      <vt:lpstr>єдиний</vt:lpstr>
      <vt:lpstr>борг!Заголовки_для_печати</vt:lpstr>
      <vt:lpstr>доходи!Заголовки_для_печати</vt:lpstr>
      <vt:lpstr>єдиний!Заголовки_для_печати</vt:lpstr>
      <vt:lpstr>зп!Заголовки_для_печати</vt:lpstr>
      <vt:lpstr>борг!Область_печати</vt:lpstr>
      <vt:lpstr>доходи!Область_печати</vt:lpstr>
      <vt:lpstr>єдиний!Область_печати</vt:lpstr>
      <vt:lpstr>зп!Область_печати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Sorokina Olga</dc:creator>
  <cp:lastModifiedBy>Щелінський Артем Вячеславович</cp:lastModifiedBy>
  <cp:lastPrinted>2018-08-09T14:19:45Z</cp:lastPrinted>
  <dcterms:created xsi:type="dcterms:W3CDTF">2006-06-26T13:41:34Z</dcterms:created>
  <dcterms:modified xsi:type="dcterms:W3CDTF">2018-12-04T13:16:54Z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350544137</vt:i4>
  </property>
  <property fmtid="{D5CDD505-2E9C-101B-9397-08002B2CF9AE}" pid="3" name="_EmailSubject">
    <vt:lpwstr>Фінансовому Управлінню Сумської міськради </vt:lpwstr>
  </property>
  <property fmtid="{D5CDD505-2E9C-101B-9397-08002B2CF9AE}" pid="4" name="_AuthorEmail">
    <vt:lpwstr>gorfin@city.kherson.ua</vt:lpwstr>
  </property>
  <property fmtid="{D5CDD505-2E9C-101B-9397-08002B2CF9AE}" pid="5" name="_AuthorEmailDisplayName">
    <vt:lpwstr>Priemn</vt:lpwstr>
  </property>
  <property fmtid="{D5CDD505-2E9C-101B-9397-08002B2CF9AE}" pid="6" name="_ReviewingToolsShownOnce">
    <vt:lpwstr/>
  </property>
</Properties>
</file>